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8"/>
  </bookViews>
  <sheets>
    <sheet name="招标清单2025.2.25" sheetId="13" r:id="rId1"/>
  </sheets>
  <definedNames>
    <definedName name="_xlnm._FilterDatabase" localSheetId="0" hidden="1">招标清单2025.2.25!$A$1:$AC$23</definedName>
    <definedName name="_xlnm.Print_Titles" localSheetId="0">招标清单2025.2.25!$1:$4</definedName>
    <definedName name="_xlnm.Print_Area" localSheetId="0">招标清单2025.2.25!$A$1:$AC$23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<sst xmlns="http://schemas.openxmlformats.org/spreadsheetml/2006/main" count="100" uniqueCount="75">
  <si>
    <t>铝合金门窗工程招标清单2025.5.23（20250526版）</t>
  </si>
  <si>
    <t>工程名称：南京现代表面处理科技产业中心项目一期A地块建设项目（不含11#、12#厂房）</t>
  </si>
  <si>
    <t>序号</t>
  </si>
  <si>
    <t>名称</t>
  </si>
  <si>
    <t>项目特征描述</t>
  </si>
  <si>
    <t>工程量计算规则</t>
  </si>
  <si>
    <t>计量
单位</t>
  </si>
  <si>
    <t>暂定工程量
A</t>
  </si>
  <si>
    <t>1号厂房</t>
  </si>
  <si>
    <t>2号厂房</t>
  </si>
  <si>
    <t>3号厂房</t>
  </si>
  <si>
    <t>4号厂房</t>
  </si>
  <si>
    <t>5号厂房</t>
  </si>
  <si>
    <t>8号厂房</t>
  </si>
  <si>
    <t>暂存仓库1</t>
  </si>
  <si>
    <t>初期雨水收集池</t>
  </si>
  <si>
    <t>地下废水管廊</t>
  </si>
  <si>
    <t>6号厂房</t>
  </si>
  <si>
    <t>7号厂房</t>
  </si>
  <si>
    <t>9号厂房</t>
  </si>
  <si>
    <t>10号厂房</t>
  </si>
  <si>
    <t>门卫室一</t>
  </si>
  <si>
    <t>门卫室二</t>
  </si>
  <si>
    <t>门卫室三</t>
  </si>
  <si>
    <t>人工费B
（元）</t>
  </si>
  <si>
    <t>主材费C
（元）</t>
  </si>
  <si>
    <t>除主材、人工费、税金以外的其他费用D
（元）</t>
  </si>
  <si>
    <t>不含税
综合单价E=B+C+D
（元）</t>
  </si>
  <si>
    <t>不含税
综合合价F=A*E
（元）</t>
  </si>
  <si>
    <t>备注</t>
  </si>
  <si>
    <t>主材费1（型材）</t>
  </si>
  <si>
    <t>主材费2
（玻璃）</t>
  </si>
  <si>
    <t>一</t>
  </si>
  <si>
    <t>铝合金门窗</t>
  </si>
  <si>
    <t>70系列铝合金上悬窗</t>
  </si>
  <si>
    <t>1.框、扇材质:70系列铝合金上悬窗（成品定制），外窗壁厚1.8mm，内窗壁厚1.4mm，铝合金边框为灰色
2.玻璃品种、厚度:6mm蓝灰色中等透光热反射钢化玻璃
3.含五金配件及其它配件
4.具体做法详见招标图纸</t>
  </si>
  <si>
    <t>按设计深化图纸框外围面积以“m2”计算</t>
  </si>
  <si>
    <t>m2</t>
  </si>
  <si>
    <t>70系列铝合金固定窗</t>
  </si>
  <si>
    <t>1.框、扇材质:70系列成品铝合金固定窗（成品定制），外窗壁厚1.8mm，内窗壁厚1.4mm，铝合金边框为灰色
3.玻璃品种、厚度:6mm蓝灰色中等透光热反射钢化玻璃
4.含五金配件及其它配件
5.具体做法详见招标图纸</t>
  </si>
  <si>
    <t>70系列铝合金推拉窗（带消防救援窗口）</t>
  </si>
  <si>
    <t>1.框、扇材质:70系列铝合金推拉窗（带消防救援窗口（成品定制）），外窗壁厚1.8mm，内窗壁厚1.4mm，铝合金边框为灰色
3.玻璃品种、厚度:6mm蓝灰色中等透光热反射钢化玻璃/5厚钢化易碎玻璃（内外设供消防员进入永久标识）
4.含五金配件及其它配件
5.具体做法详见招标图纸</t>
  </si>
  <si>
    <t>70系列铝合金组合窗-（上悬窗+固定窗）</t>
  </si>
  <si>
    <t>1.框、扇材质:70系列铝合金组合窗（上悬窗+固定窗（成品定制）），外窗壁厚1.8mm，内窗壁厚1.4mm，铝合金边框为灰色
2.玻璃品种、厚度:6mm蓝灰色中等透光热反射钢化玻璃
3.含五金配件及其它配件
4.具体做法详见招标图纸</t>
  </si>
  <si>
    <t>70系列铝合金组合窗-上悬窗+固定窗（带消防救援窗口）</t>
  </si>
  <si>
    <t>1.框、扇材质:70系列铝合金组合窗（上悬窗+固定窗（成品定制）），带消防救援窗口，外窗壁厚1.8mm，内窗壁厚1.4mm，铝合金边框为灰色
2.玻璃品种、厚度:6mm蓝灰色中等透光热反射钢化玻璃/5mm厚钢化易碎玻璃（内外设供消防员进入永久标识）
3.含五金配件及其它配件
4.具体做法详见招标图纸</t>
  </si>
  <si>
    <t>按设计图示框外围面积以“m2”计算</t>
  </si>
  <si>
    <t>70系列铝合金组合窗-（防雨百叶+固定窗）</t>
  </si>
  <si>
    <t>1.框、扇材质:70系列铝合金组合窗（防雨百叶+固定窗（成品定制）），外窗壁厚1.8mm，内窗壁厚1.4mm，铝合金边框为灰色
2.玻璃品种、厚度:6mm蓝灰色中等透光热反射钢化玻璃/防雨百叶
3.含五金配件及其它配件
4.具体做法详见招标图纸</t>
  </si>
  <si>
    <t>70系列铝合金组合窗-(上悬窗+固定窗（磨砂玻璃）)</t>
  </si>
  <si>
    <t>1.名称:成品铝合金组合窗（上悬+固定（磨砂玻璃））
2.框、扇材质:70系列成品铝合金窗，断热铝合金边框，外窗壁厚1.8mm，内窗壁厚1.4mm，铝合金边框为灰色
3.玻璃品种、厚度:6厚磨砂玻璃
4.含五金配件及其它配件
5.具体做法详见招标图纸</t>
  </si>
  <si>
    <t>70系列铝合金组合窗-（上悬窗+固定窗+防雨百叶）</t>
  </si>
  <si>
    <t>1.框、扇材质:70系列铝合金组合窗（上悬窗+固定窗+防雨百叶窗（成品定制）），外窗壁厚1.8mm，内窗壁厚1.4mm，铝合金边框为灰色
2.玻璃品种、厚度:6mm蓝灰色中等透光热反射钢化玻璃/防雨百叶
3.含五金配件及其它配件
4.具体做法详见招标图纸</t>
  </si>
  <si>
    <t>70系列铝合金平开门（带通风百叶）</t>
  </si>
  <si>
    <t>1.框、扇材质:70系列铝合金平开门（带通风百叶），外门壁厚2.2mm，内门壁厚2.0mm，铝合金边框为灰色
2.玻璃品种、厚度:玻璃门采用≥10mm厚单层安全玻璃
3.含五金配件及其它配件
4.具体做法详见招标图纸</t>
  </si>
  <si>
    <t>70系列铝合金组合门窗-门联窗【3#厂房MC3.6*2.3】</t>
  </si>
  <si>
    <t>1.框、扇材质:70系列成品铝合金门联窗，外门壁厚2.2mm，内门壁厚2.0mm，外窗壁厚1.8mm，内窗壁厚1.4mm，铝合金边框为灰色
2.玻璃品种、厚度:窗6mm蓝灰色中等透光热反射钢化玻璃，玻璃门采用≥10mm厚单层安全玻璃
3.含五金配件及其它配件
4.具体做法详见招标图纸</t>
  </si>
  <si>
    <t>70系列铝合金组合门窗-门联窗（带消防救援窗口）</t>
  </si>
  <si>
    <t>1.部位：门卫室一、二、三
2.框、扇材质:70系列成品铝合金门联窗（带消防救援窗口），断热铝合金边框,外门壁厚2.2mm，内门壁厚2.0mm，外窗壁厚1.8mm，内窗壁厚1.4mm，铝合金边框为灰色
4.玻璃品种、厚度:6中透光Low-E+12空气+6mm灰色镀膜玻璃/钢化玻璃,玻璃门采用≥10mm厚安全玻璃，易碎玻璃设供消防员进入永久标识，卫生间区域采用磨砂玻璃
5.门带不锈钢护板，厚2.5mm，高350mm，含五金配件及其它配件
6.具体做法详见招标图纸</t>
  </si>
  <si>
    <t>固定铝合金防雨百叶窗</t>
  </si>
  <si>
    <t>1.名称:铝合金防雨百叶窗（成品定制）
2.框、扇材质:70系列成品铝合金窗，外窗壁厚1.8mm，内窗壁厚1.4mm，铝合金边框为灰色
3.含五金配件及其它配件
4.具体做法详见招标图纸</t>
  </si>
  <si>
    <t>防虫网</t>
  </si>
  <si>
    <t>1.名称:防虫网
2.材质:40*4,304#不锈钢角铁，φ0.2不锈钢网眼
3.含五金配件及其它配件
4.具体做法详见招标图纸</t>
  </si>
  <si>
    <t>手动开启装置</t>
  </si>
  <si>
    <t>1.平开窗手动开启装置，一开二，含手摇上下机、长曲臂组件、水管等配件(设便在高位不便于直接开启的窗，应设置距地面高度1.3m~1.5m的手动开启装置。）</t>
  </si>
  <si>
    <t>按实际安装套数计算</t>
  </si>
  <si>
    <t>套</t>
  </si>
  <si>
    <t>二</t>
  </si>
  <si>
    <t>不含税工程合计</t>
  </si>
  <si>
    <t>元</t>
  </si>
  <si>
    <t>三</t>
  </si>
  <si>
    <r>
      <rPr>
        <b/>
        <sz val="12"/>
        <rFont val="宋体"/>
        <charset val="134"/>
      </rPr>
      <t>税金（含税</t>
    </r>
    <r>
      <rPr>
        <b/>
        <u/>
        <sz val="12"/>
        <rFont val="宋体"/>
        <charset val="134"/>
      </rPr>
      <t xml:space="preserve">    %</t>
    </r>
    <r>
      <rPr>
        <b/>
        <sz val="12"/>
        <rFont val="宋体"/>
        <charset val="134"/>
      </rPr>
      <t>）</t>
    </r>
  </si>
  <si>
    <t>四</t>
  </si>
  <si>
    <t>含税工程合计（二+三）</t>
  </si>
  <si>
    <r>
      <rPr>
        <sz val="12"/>
        <rFont val="宋体"/>
        <charset val="134"/>
      </rPr>
      <t>备注：
1、以上价格为含税价，开具票面</t>
    </r>
    <r>
      <rPr>
        <u/>
        <sz val="12"/>
        <rFont val="宋体"/>
        <charset val="134"/>
      </rPr>
      <t xml:space="preserve">      %</t>
    </r>
    <r>
      <rPr>
        <sz val="12"/>
        <rFont val="宋体"/>
        <charset val="134"/>
      </rPr>
      <t xml:space="preserve">增值税专用发票（税率按国家政策执行，造价随之调整）。
</t>
    </r>
    <r>
      <rPr>
        <b/>
        <sz val="12"/>
        <rFont val="宋体"/>
        <charset val="134"/>
      </rPr>
      <t>2、材料品牌：铝合金及五金配件（不限品牌、控关键指标），玻璃（南玻、中玻、信义、控关键指标）。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3、本工程由分包单位包工包料完成。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4、单价包括但不限于铝合金门窗制作、安装、聚合物水泥防水砂浆塞缝、门窗边做收口前防水处理及门窗边刷防水（防水材料包工包料，收口工作由总包单位施工）、打密封胶、成品保护费用等，具体做法详见施工图纸及施工方案要求，其单价为包含完成该分项工程的所有工序工作，不限于所列内容，材料须符合甲方及达到国家使用标准。
5、其他费用D：包含辅材、机械费、措施费、管理费、利润等除主材、人工费及税金以外的其他所有费用。
6、本招标清单工程量计算范围：1~10号厂房、暂存仓库1、雨水收集池、门卫室一、二、三、地下废水管廊，因11#、12#厂房暂无施工图纸，故本次招标清单工程量暂不包含11#、12#厂房。
7、本次招标包含铝合金门窗二次深化设计，二次深化设计需得到甲方认可。</t>
    </r>
    <r>
      <rPr>
        <sz val="12"/>
        <rFont val="宋体"/>
        <charset val="134"/>
      </rPr>
      <t xml:space="preserve">
8、本次招标清单编制依据：①1#~5#、8#厂房根据2024年9月11日1#~5#、8#厂房全套施工图-审图通过版及甲方签字确认的交楼标准（2025.1.9版）编制；②6#、7#、9#、10#厂房、暂存仓库1、初期雨水收集池、地下废水管廊、门卫室一、二、三根据《2024年12月16日6.7.9.10号厂房、门卫室、暂存仓库1变更、初期雨水收集池、地下废水管廊》-审图通过版施工图（电子版）及甲方2025.1.9签字确认的交楼标准编制；
</t>
    </r>
    <r>
      <rPr>
        <b/>
        <sz val="12"/>
        <rFont val="宋体"/>
        <charset val="134"/>
      </rPr>
      <t>9、本清单项目特征描述暂按已有图纸及交楼标准编制，本招标清单签订合同前根据确定版二次深化图进行调整，以深化图为准。</t>
    </r>
    <r>
      <rPr>
        <sz val="12"/>
        <rFont val="宋体"/>
        <charset val="134"/>
      </rPr>
      <t xml:space="preserve">
10、本清单未注明的承包内容，详见合同相应条款。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</si>
</sst>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</numFmts>
  <fonts count="33">
    <font>
      <sz val="9"/>
      <color theme="1"/>
      <name val="??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??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u/>
      <sz val="12"/>
      <name val="宋体"/>
      <charset val="134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0" borderId="0"/>
    <xf numFmtId="0" fontId="0" fillId="0" borderId="0"/>
  </cellStyleXfs>
  <cellXfs count="48">
    <xf numFmtId="0" fontId="0" fillId="0" borderId="0" xfId="50"/>
    <xf numFmtId="0" fontId="1" fillId="0" borderId="0" xfId="50" applyFont="1" applyFill="1" applyAlignment="1" applyProtection="1">
      <alignment vertical="center"/>
      <protection locked="0"/>
    </xf>
    <xf numFmtId="0" fontId="2" fillId="0" borderId="0" xfId="50" applyFont="1" applyFill="1" applyAlignment="1" applyProtection="1">
      <alignment horizontal="center"/>
      <protection locked="0"/>
    </xf>
    <xf numFmtId="0" fontId="3" fillId="0" borderId="0" xfId="50" applyFont="1" applyFill="1" applyProtection="1">
      <protection locked="0"/>
    </xf>
    <xf numFmtId="0" fontId="2" fillId="0" borderId="0" xfId="50" applyFont="1" applyFill="1" applyAlignment="1" applyProtection="1">
      <alignment horizontal="center" vertical="center"/>
      <protection locked="0"/>
    </xf>
    <xf numFmtId="0" fontId="4" fillId="0" borderId="0" xfId="50" applyFont="1" applyFill="1" applyProtection="1">
      <protection locked="0"/>
    </xf>
    <xf numFmtId="0" fontId="3" fillId="0" borderId="0" xfId="50" applyFont="1" applyFill="1" applyAlignment="1" applyProtection="1">
      <alignment horizontal="center"/>
      <protection locked="0"/>
    </xf>
    <xf numFmtId="176" fontId="3" fillId="0" borderId="0" xfId="50" applyNumberFormat="1" applyFont="1" applyFill="1" applyAlignment="1" applyProtection="1">
      <alignment horizontal="center"/>
      <protection locked="0"/>
    </xf>
    <xf numFmtId="177" fontId="3" fillId="0" borderId="0" xfId="50" applyNumberFormat="1" applyFont="1" applyFill="1" applyAlignment="1" applyProtection="1">
      <alignment horizontal="center"/>
      <protection locked="0"/>
    </xf>
    <xf numFmtId="0" fontId="3" fillId="0" borderId="0" xfId="50" applyFont="1" applyFill="1" applyAlignment="1" applyProtection="1">
      <alignment horizontal="left"/>
      <protection locked="0"/>
    </xf>
    <xf numFmtId="0" fontId="0" fillId="0" borderId="0" xfId="50" applyFill="1" applyProtection="1">
      <protection locked="0"/>
    </xf>
    <xf numFmtId="0" fontId="5" fillId="0" borderId="0" xfId="50" applyFont="1" applyFill="1" applyAlignment="1" applyProtection="1">
      <alignment horizontal="center" vertical="center" wrapText="1"/>
      <protection locked="0"/>
    </xf>
    <xf numFmtId="176" fontId="5" fillId="0" borderId="0" xfId="50" applyNumberFormat="1" applyFont="1" applyFill="1" applyAlignment="1" applyProtection="1">
      <alignment horizontal="center" vertical="center" wrapText="1"/>
      <protection locked="0"/>
    </xf>
    <xf numFmtId="0" fontId="6" fillId="0" borderId="0" xfId="50" applyFont="1" applyFill="1" applyAlignment="1" applyProtection="1">
      <alignment horizontal="left" vertical="center" wrapText="1"/>
      <protection locked="0"/>
    </xf>
    <xf numFmtId="0" fontId="6" fillId="0" borderId="0" xfId="50" applyFont="1" applyFill="1" applyAlignment="1" applyProtection="1">
      <alignment horizontal="center" vertical="center" wrapText="1"/>
      <protection locked="0"/>
    </xf>
    <xf numFmtId="176" fontId="6" fillId="0" borderId="0" xfId="50" applyNumberFormat="1" applyFont="1" applyFill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center" vertical="center" wrapText="1"/>
      <protection locked="0"/>
    </xf>
    <xf numFmtId="176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6" fillId="0" borderId="4" xfId="50" applyFont="1" applyFill="1" applyBorder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left" vertical="center" wrapText="1"/>
      <protection locked="0"/>
    </xf>
    <xf numFmtId="176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76" fontId="8" fillId="0" borderId="1" xfId="50" applyNumberFormat="1" applyFont="1" applyFill="1" applyBorder="1" applyAlignment="1" applyProtection="1">
      <alignment horizontal="left" vertical="center"/>
      <protection locked="0"/>
    </xf>
    <xf numFmtId="0" fontId="9" fillId="0" borderId="1" xfId="50" applyFont="1" applyFill="1" applyBorder="1" applyAlignment="1" applyProtection="1">
      <alignment horizontal="left" vertical="top" wrapText="1"/>
      <protection locked="0"/>
    </xf>
    <xf numFmtId="0" fontId="9" fillId="0" borderId="1" xfId="50" applyFont="1" applyFill="1" applyBorder="1" applyAlignment="1" applyProtection="1">
      <alignment horizontal="center" vertical="top"/>
      <protection locked="0"/>
    </xf>
    <xf numFmtId="0" fontId="9" fillId="0" borderId="1" xfId="50" applyFont="1" applyFill="1" applyBorder="1" applyAlignment="1" applyProtection="1">
      <alignment horizontal="left" vertical="top"/>
      <protection locked="0"/>
    </xf>
    <xf numFmtId="176" fontId="9" fillId="0" borderId="1" xfId="50" applyNumberFormat="1" applyFont="1" applyFill="1" applyBorder="1" applyAlignment="1" applyProtection="1">
      <alignment horizontal="left" vertical="top"/>
      <protection locked="0"/>
    </xf>
    <xf numFmtId="178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 applyProtection="1">
      <alignment horizontal="left" vertical="center"/>
      <protection locked="0"/>
    </xf>
    <xf numFmtId="177" fontId="5" fillId="0" borderId="0" xfId="50" applyNumberFormat="1" applyFont="1" applyFill="1" applyAlignment="1" applyProtection="1">
      <alignment horizontal="center" vertical="center" wrapText="1"/>
      <protection locked="0"/>
    </xf>
    <xf numFmtId="0" fontId="5" fillId="0" borderId="0" xfId="50" applyFont="1" applyFill="1" applyAlignment="1" applyProtection="1">
      <alignment horizontal="left" vertical="center" wrapText="1"/>
      <protection locked="0"/>
    </xf>
    <xf numFmtId="177" fontId="6" fillId="0" borderId="0" xfId="50" applyNumberFormat="1" applyFont="1" applyFill="1" applyAlignment="1" applyProtection="1">
      <alignment horizontal="center" vertical="center" wrapText="1"/>
      <protection locked="0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50" applyNumberFormat="1" applyFont="1" applyFill="1" applyBorder="1" applyAlignment="1" applyProtection="1">
      <alignment horizontal="center" vertical="center"/>
      <protection locked="0"/>
    </xf>
    <xf numFmtId="0" fontId="10" fillId="0" borderId="1" xfId="50" applyFont="1" applyFill="1" applyBorder="1" applyAlignment="1" applyProtection="1">
      <alignment vertical="center" wrapText="1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9" fillId="0" borderId="1" xfId="50" applyNumberFormat="1" applyFont="1" applyFill="1" applyBorder="1" applyAlignment="1" applyProtection="1">
      <alignment horizontal="center" vertical="top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/>
    <pageSetUpPr fitToPage="1"/>
  </sheetPr>
  <dimension ref="A1:AC23"/>
  <sheetViews>
    <sheetView showGridLines="0" tabSelected="1" view="pageBreakPreview" zoomScaleNormal="100" workbookViewId="0">
      <pane ySplit="4" topLeftCell="A5" activePane="bottomLeft" state="frozen"/>
      <selection/>
      <selection pane="bottomLeft" activeCell="P3" sqref="P3:P4"/>
    </sheetView>
  </sheetViews>
  <sheetFormatPr defaultColWidth="9" defaultRowHeight="12"/>
  <cols>
    <col min="1" max="1" width="6.28571428571429" style="3" customWidth="1"/>
    <col min="2" max="2" width="38" style="6" customWidth="1"/>
    <col min="3" max="3" width="43.6952380952381" style="6" customWidth="1"/>
    <col min="4" max="4" width="26.7142857142857" style="6" customWidth="1"/>
    <col min="5" max="5" width="7" style="3" customWidth="1"/>
    <col min="6" max="6" width="15.5047619047619" style="7" customWidth="1"/>
    <col min="7" max="12" width="12.8571428571429" style="7" customWidth="1"/>
    <col min="13" max="14" width="10.7142857142857" style="7" customWidth="1"/>
    <col min="15" max="15" width="13.6666666666667" style="7" customWidth="1"/>
    <col min="16" max="19" width="13.0571428571429" style="7" customWidth="1"/>
    <col min="20" max="25" width="10.7142857142857" style="7" customWidth="1"/>
    <col min="26" max="26" width="15.4285714285714" style="7" customWidth="1"/>
    <col min="27" max="27" width="13.8571428571429" style="7" customWidth="1"/>
    <col min="28" max="28" width="18.3142857142857" style="8" customWidth="1"/>
    <col min="29" max="29" width="24.4285714285714" style="9" customWidth="1"/>
    <col min="30" max="16382" width="9" style="3"/>
    <col min="16383" max="16384" width="9" style="10"/>
  </cols>
  <sheetData>
    <row r="1" ht="36" customHeight="1" spans="1:29">
      <c r="A1" s="11" t="s">
        <v>0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39"/>
      <c r="AC1" s="40"/>
    </row>
    <row r="2" s="1" customFormat="1" ht="30" customHeight="1" spans="1:29">
      <c r="A2" s="13" t="s">
        <v>1</v>
      </c>
      <c r="B2" s="14"/>
      <c r="C2" s="14"/>
      <c r="D2" s="14"/>
      <c r="E2" s="13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41"/>
      <c r="AC2" s="13"/>
    </row>
    <row r="3" s="1" customFormat="1" ht="30" customHeight="1" spans="1:29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7" t="s">
        <v>20</v>
      </c>
      <c r="T3" s="17" t="s">
        <v>21</v>
      </c>
      <c r="U3" s="17" t="s">
        <v>22</v>
      </c>
      <c r="V3" s="17" t="s">
        <v>23</v>
      </c>
      <c r="W3" s="17" t="s">
        <v>24</v>
      </c>
      <c r="X3" s="17" t="s">
        <v>25</v>
      </c>
      <c r="Y3" s="17"/>
      <c r="Z3" s="17" t="s">
        <v>26</v>
      </c>
      <c r="AA3" s="17" t="s">
        <v>27</v>
      </c>
      <c r="AB3" s="42" t="s">
        <v>28</v>
      </c>
      <c r="AC3" s="16" t="s">
        <v>29</v>
      </c>
    </row>
    <row r="4" s="2" customFormat="1" ht="60" customHeight="1" spans="1:29">
      <c r="A4" s="16"/>
      <c r="B4" s="16"/>
      <c r="C4" s="16"/>
      <c r="D4" s="16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 t="s">
        <v>30</v>
      </c>
      <c r="Y4" s="17" t="s">
        <v>31</v>
      </c>
      <c r="Z4" s="17"/>
      <c r="AA4" s="17"/>
      <c r="AB4" s="42"/>
      <c r="AC4" s="16"/>
    </row>
    <row r="5" s="2" customFormat="1" ht="39" customHeight="1" spans="1:29">
      <c r="A5" s="18" t="s">
        <v>32</v>
      </c>
      <c r="B5" s="19" t="s">
        <v>33</v>
      </c>
      <c r="C5" s="20"/>
      <c r="D5" s="21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42"/>
      <c r="AC5" s="16"/>
    </row>
    <row r="6" s="3" customFormat="1" ht="105" customHeight="1" spans="1:29">
      <c r="A6" s="18">
        <v>1</v>
      </c>
      <c r="B6" s="18" t="s">
        <v>34</v>
      </c>
      <c r="C6" s="22" t="s">
        <v>35</v>
      </c>
      <c r="D6" s="18" t="s">
        <v>36</v>
      </c>
      <c r="E6" s="18" t="s">
        <v>37</v>
      </c>
      <c r="F6" s="23">
        <f>SUM(G6:V6)</f>
        <v>840.88</v>
      </c>
      <c r="G6" s="23">
        <v>73.6</v>
      </c>
      <c r="H6" s="23">
        <v>80</v>
      </c>
      <c r="I6" s="23">
        <v>80</v>
      </c>
      <c r="J6" s="23">
        <v>80</v>
      </c>
      <c r="K6" s="23">
        <v>102.4</v>
      </c>
      <c r="L6" s="23">
        <v>84.8</v>
      </c>
      <c r="M6" s="23">
        <v>25.28</v>
      </c>
      <c r="N6" s="23"/>
      <c r="O6" s="37"/>
      <c r="P6" s="23">
        <v>84.8</v>
      </c>
      <c r="Q6" s="23">
        <v>75</v>
      </c>
      <c r="R6" s="23">
        <v>80</v>
      </c>
      <c r="S6" s="23">
        <v>75</v>
      </c>
      <c r="T6" s="23"/>
      <c r="U6" s="23"/>
      <c r="V6" s="23"/>
      <c r="W6" s="23"/>
      <c r="X6" s="23"/>
      <c r="Y6" s="23"/>
      <c r="Z6" s="23"/>
      <c r="AA6" s="23">
        <f>W6+X6+Y6+Z6</f>
        <v>0</v>
      </c>
      <c r="AB6" s="43">
        <f>F6*AA6</f>
        <v>0</v>
      </c>
      <c r="AC6" s="18"/>
    </row>
    <row r="7" s="3" customFormat="1" ht="103" customHeight="1" spans="1:29">
      <c r="A7" s="18">
        <v>2</v>
      </c>
      <c r="B7" s="18" t="s">
        <v>38</v>
      </c>
      <c r="C7" s="22" t="s">
        <v>39</v>
      </c>
      <c r="D7" s="18" t="s">
        <v>36</v>
      </c>
      <c r="E7" s="24" t="s">
        <v>37</v>
      </c>
      <c r="F7" s="23">
        <f t="shared" ref="F7:F21" si="0">SUM(G7:V7)</f>
        <v>7668.16</v>
      </c>
      <c r="G7" s="23">
        <v>824.87</v>
      </c>
      <c r="H7" s="23">
        <v>697.15</v>
      </c>
      <c r="I7" s="23">
        <v>786.59</v>
      </c>
      <c r="J7" s="23">
        <v>681</v>
      </c>
      <c r="K7" s="23">
        <v>737.51</v>
      </c>
      <c r="L7" s="23">
        <v>840.93</v>
      </c>
      <c r="M7" s="23">
        <v>88.2</v>
      </c>
      <c r="N7" s="23"/>
      <c r="O7" s="23"/>
      <c r="P7" s="23">
        <v>703.49</v>
      </c>
      <c r="Q7" s="23">
        <v>684.77</v>
      </c>
      <c r="R7" s="23">
        <v>690.15</v>
      </c>
      <c r="S7" s="23">
        <v>933.5</v>
      </c>
      <c r="T7" s="23"/>
      <c r="U7" s="23"/>
      <c r="V7" s="23"/>
      <c r="W7" s="23"/>
      <c r="X7" s="23"/>
      <c r="Y7" s="23"/>
      <c r="Z7" s="23"/>
      <c r="AA7" s="23">
        <f t="shared" ref="AA7:AA21" si="1">W7+X7+Y7+Z7</f>
        <v>0</v>
      </c>
      <c r="AB7" s="43">
        <f t="shared" ref="AB7:AB21" si="2">F7*AA7</f>
        <v>0</v>
      </c>
      <c r="AC7" s="44"/>
    </row>
    <row r="8" s="3" customFormat="1" ht="110" customHeight="1" spans="1:29">
      <c r="A8" s="18">
        <v>3</v>
      </c>
      <c r="B8" s="18" t="s">
        <v>40</v>
      </c>
      <c r="C8" s="22" t="s">
        <v>41</v>
      </c>
      <c r="D8" s="18" t="s">
        <v>36</v>
      </c>
      <c r="E8" s="24" t="s">
        <v>37</v>
      </c>
      <c r="F8" s="23">
        <f t="shared" si="0"/>
        <v>14</v>
      </c>
      <c r="G8" s="23"/>
      <c r="H8" s="23"/>
      <c r="I8" s="23"/>
      <c r="J8" s="23">
        <v>7</v>
      </c>
      <c r="K8" s="23"/>
      <c r="L8" s="23"/>
      <c r="M8" s="23"/>
      <c r="N8" s="23"/>
      <c r="O8" s="23"/>
      <c r="P8" s="23"/>
      <c r="Q8" s="23"/>
      <c r="R8" s="23"/>
      <c r="S8" s="23">
        <v>7</v>
      </c>
      <c r="T8" s="23"/>
      <c r="U8" s="23"/>
      <c r="V8" s="23"/>
      <c r="W8" s="23"/>
      <c r="X8" s="23"/>
      <c r="Y8" s="23"/>
      <c r="Z8" s="23"/>
      <c r="AA8" s="23">
        <f t="shared" si="1"/>
        <v>0</v>
      </c>
      <c r="AB8" s="43">
        <f t="shared" si="2"/>
        <v>0</v>
      </c>
      <c r="AC8" s="44"/>
    </row>
    <row r="9" s="3" customFormat="1" ht="108" customHeight="1" spans="1:29">
      <c r="A9" s="18">
        <v>4</v>
      </c>
      <c r="B9" s="18" t="s">
        <v>42</v>
      </c>
      <c r="C9" s="22" t="s">
        <v>43</v>
      </c>
      <c r="D9" s="18" t="s">
        <v>36</v>
      </c>
      <c r="E9" s="18" t="s">
        <v>37</v>
      </c>
      <c r="F9" s="23">
        <f t="shared" si="0"/>
        <v>9732.92</v>
      </c>
      <c r="G9" s="23">
        <v>1044.65</v>
      </c>
      <c r="H9" s="23">
        <v>768.17</v>
      </c>
      <c r="I9" s="23">
        <v>909.36</v>
      </c>
      <c r="J9" s="23">
        <v>755.57</v>
      </c>
      <c r="K9" s="23">
        <v>877.84</v>
      </c>
      <c r="L9" s="23">
        <v>1028.49</v>
      </c>
      <c r="M9" s="23">
        <v>224.82</v>
      </c>
      <c r="N9" s="23"/>
      <c r="O9" s="23"/>
      <c r="P9" s="23">
        <v>783.85</v>
      </c>
      <c r="Q9" s="23">
        <v>1299.5</v>
      </c>
      <c r="R9" s="23">
        <v>768.17</v>
      </c>
      <c r="S9" s="23">
        <v>1272.5</v>
      </c>
      <c r="T9" s="23"/>
      <c r="U9" s="23"/>
      <c r="V9" s="23"/>
      <c r="W9" s="23"/>
      <c r="X9" s="23"/>
      <c r="Y9" s="23"/>
      <c r="Z9" s="23"/>
      <c r="AA9" s="23">
        <f t="shared" si="1"/>
        <v>0</v>
      </c>
      <c r="AB9" s="43">
        <f t="shared" si="2"/>
        <v>0</v>
      </c>
      <c r="AC9" s="18"/>
    </row>
    <row r="10" s="3" customFormat="1" ht="128" customHeight="1" spans="1:29">
      <c r="A10" s="18">
        <v>5</v>
      </c>
      <c r="B10" s="18" t="s">
        <v>44</v>
      </c>
      <c r="C10" s="22" t="s">
        <v>45</v>
      </c>
      <c r="D10" s="18" t="s">
        <v>46</v>
      </c>
      <c r="E10" s="18" t="s">
        <v>37</v>
      </c>
      <c r="F10" s="23">
        <f t="shared" si="0"/>
        <v>1990.54</v>
      </c>
      <c r="G10" s="23">
        <v>217.5</v>
      </c>
      <c r="H10" s="23">
        <v>205.5</v>
      </c>
      <c r="I10" s="23">
        <v>192.02</v>
      </c>
      <c r="J10" s="23">
        <v>205.5</v>
      </c>
      <c r="K10" s="23">
        <v>192.02</v>
      </c>
      <c r="L10" s="23">
        <v>217.5</v>
      </c>
      <c r="M10" s="23"/>
      <c r="N10" s="23"/>
      <c r="O10" s="23"/>
      <c r="P10" s="23">
        <v>205.5</v>
      </c>
      <c r="Q10" s="23">
        <v>174.75</v>
      </c>
      <c r="R10" s="23">
        <v>205.5</v>
      </c>
      <c r="S10" s="23">
        <v>174.75</v>
      </c>
      <c r="T10" s="23"/>
      <c r="U10" s="23"/>
      <c r="V10" s="23"/>
      <c r="W10" s="23"/>
      <c r="X10" s="23"/>
      <c r="Y10" s="23"/>
      <c r="Z10" s="23"/>
      <c r="AA10" s="23">
        <f t="shared" si="1"/>
        <v>0</v>
      </c>
      <c r="AB10" s="43">
        <f t="shared" si="2"/>
        <v>0</v>
      </c>
      <c r="AC10" s="18"/>
    </row>
    <row r="11" s="3" customFormat="1" ht="108" customHeight="1" spans="1:29">
      <c r="A11" s="18">
        <v>6</v>
      </c>
      <c r="B11" s="18" t="s">
        <v>47</v>
      </c>
      <c r="C11" s="22" t="s">
        <v>48</v>
      </c>
      <c r="D11" s="18" t="s">
        <v>36</v>
      </c>
      <c r="E11" s="18" t="s">
        <v>37</v>
      </c>
      <c r="F11" s="23">
        <f t="shared" si="0"/>
        <v>26.88</v>
      </c>
      <c r="G11" s="23"/>
      <c r="H11" s="23"/>
      <c r="I11" s="23">
        <v>9.12</v>
      </c>
      <c r="J11" s="23"/>
      <c r="K11" s="23">
        <v>9.12</v>
      </c>
      <c r="L11" s="23"/>
      <c r="M11" s="23"/>
      <c r="N11" s="23"/>
      <c r="O11" s="23"/>
      <c r="P11" s="23"/>
      <c r="Q11" s="23"/>
      <c r="R11" s="23"/>
      <c r="S11" s="23">
        <v>8.64</v>
      </c>
      <c r="T11" s="23"/>
      <c r="U11" s="23"/>
      <c r="V11" s="23"/>
      <c r="W11" s="23"/>
      <c r="X11" s="23"/>
      <c r="Y11" s="23"/>
      <c r="Z11" s="23"/>
      <c r="AA11" s="23">
        <f t="shared" si="1"/>
        <v>0</v>
      </c>
      <c r="AB11" s="43">
        <f t="shared" si="2"/>
        <v>0</v>
      </c>
      <c r="AC11" s="18"/>
    </row>
    <row r="12" s="3" customFormat="1" ht="119" customHeight="1" spans="1:29">
      <c r="A12" s="18">
        <v>7</v>
      </c>
      <c r="B12" s="18" t="s">
        <v>49</v>
      </c>
      <c r="C12" s="22" t="s">
        <v>50</v>
      </c>
      <c r="D12" s="18" t="s">
        <v>36</v>
      </c>
      <c r="E12" s="18" t="s">
        <v>37</v>
      </c>
      <c r="F12" s="23">
        <f t="shared" si="0"/>
        <v>2.61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>
        <v>1.26</v>
      </c>
      <c r="V12" s="23">
        <v>1.35</v>
      </c>
      <c r="W12" s="23"/>
      <c r="X12" s="23"/>
      <c r="Y12" s="23"/>
      <c r="Z12" s="23"/>
      <c r="AA12" s="23">
        <f t="shared" si="1"/>
        <v>0</v>
      </c>
      <c r="AB12" s="43">
        <f t="shared" si="2"/>
        <v>0</v>
      </c>
      <c r="AC12" s="44"/>
    </row>
    <row r="13" s="3" customFormat="1" ht="122" customHeight="1" spans="1:29">
      <c r="A13" s="18">
        <v>8</v>
      </c>
      <c r="B13" s="18" t="s">
        <v>51</v>
      </c>
      <c r="C13" s="22" t="s">
        <v>52</v>
      </c>
      <c r="D13" s="18" t="s">
        <v>36</v>
      </c>
      <c r="E13" s="18" t="s">
        <v>37</v>
      </c>
      <c r="F13" s="23">
        <f t="shared" si="0"/>
        <v>24.75</v>
      </c>
      <c r="G13" s="23"/>
      <c r="H13" s="23"/>
      <c r="I13" s="23"/>
      <c r="J13" s="23"/>
      <c r="K13" s="23"/>
      <c r="L13" s="23"/>
      <c r="M13" s="23">
        <v>24.75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>
        <f t="shared" si="1"/>
        <v>0</v>
      </c>
      <c r="AB13" s="43">
        <f t="shared" si="2"/>
        <v>0</v>
      </c>
      <c r="AC13" s="44"/>
    </row>
    <row r="14" s="3" customFormat="1" ht="111" customHeight="1" spans="1:29">
      <c r="A14" s="18">
        <v>9</v>
      </c>
      <c r="B14" s="18" t="s">
        <v>53</v>
      </c>
      <c r="C14" s="22" t="s">
        <v>54</v>
      </c>
      <c r="D14" s="18" t="s">
        <v>36</v>
      </c>
      <c r="E14" s="18" t="s">
        <v>37</v>
      </c>
      <c r="F14" s="23">
        <f t="shared" si="0"/>
        <v>6.9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23">
        <v>2.3</v>
      </c>
      <c r="U14" s="23">
        <v>2.3</v>
      </c>
      <c r="V14" s="23">
        <v>2.3</v>
      </c>
      <c r="W14" s="23"/>
      <c r="X14" s="23"/>
      <c r="Y14" s="23"/>
      <c r="Z14" s="23"/>
      <c r="AA14" s="23">
        <f t="shared" si="1"/>
        <v>0</v>
      </c>
      <c r="AB14" s="43">
        <f t="shared" si="2"/>
        <v>0</v>
      </c>
      <c r="AC14" s="22"/>
    </row>
    <row r="15" s="3" customFormat="1" ht="122" customHeight="1" spans="1:29">
      <c r="A15" s="18">
        <v>10</v>
      </c>
      <c r="B15" s="18" t="s">
        <v>55</v>
      </c>
      <c r="C15" s="22" t="s">
        <v>56</v>
      </c>
      <c r="D15" s="18" t="s">
        <v>36</v>
      </c>
      <c r="E15" s="18" t="s">
        <v>37</v>
      </c>
      <c r="F15" s="23">
        <f t="shared" si="0"/>
        <v>8.28</v>
      </c>
      <c r="G15" s="23"/>
      <c r="H15" s="23"/>
      <c r="I15" s="23">
        <v>8.28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>
        <f t="shared" si="1"/>
        <v>0</v>
      </c>
      <c r="AB15" s="43">
        <f t="shared" si="2"/>
        <v>0</v>
      </c>
      <c r="AC15" s="22"/>
    </row>
    <row r="16" s="3" customFormat="1" ht="173" customHeight="1" spans="1:29">
      <c r="A16" s="18">
        <v>11</v>
      </c>
      <c r="B16" s="18" t="s">
        <v>57</v>
      </c>
      <c r="C16" s="22" t="s">
        <v>58</v>
      </c>
      <c r="D16" s="18" t="s">
        <v>36</v>
      </c>
      <c r="E16" s="18" t="s">
        <v>37</v>
      </c>
      <c r="F16" s="23">
        <f t="shared" si="0"/>
        <v>173.44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>
        <v>111.98</v>
      </c>
      <c r="U16" s="23">
        <v>34.56</v>
      </c>
      <c r="V16" s="23">
        <v>26.9</v>
      </c>
      <c r="W16" s="23"/>
      <c r="X16" s="23"/>
      <c r="Y16" s="23"/>
      <c r="Z16" s="23"/>
      <c r="AA16" s="23">
        <f t="shared" si="1"/>
        <v>0</v>
      </c>
      <c r="AB16" s="43">
        <f t="shared" si="2"/>
        <v>0</v>
      </c>
      <c r="AC16" s="22"/>
    </row>
    <row r="17" s="3" customFormat="1" ht="89" customHeight="1" spans="1:29">
      <c r="A17" s="18">
        <v>12</v>
      </c>
      <c r="B17" s="18" t="s">
        <v>59</v>
      </c>
      <c r="C17" s="22" t="s">
        <v>60</v>
      </c>
      <c r="D17" s="18" t="s">
        <v>36</v>
      </c>
      <c r="E17" s="24" t="s">
        <v>37</v>
      </c>
      <c r="F17" s="23">
        <f t="shared" si="0"/>
        <v>221.01</v>
      </c>
      <c r="G17" s="23"/>
      <c r="H17" s="23"/>
      <c r="I17" s="23">
        <v>106.28</v>
      </c>
      <c r="J17" s="23"/>
      <c r="K17" s="23"/>
      <c r="L17" s="23"/>
      <c r="M17" s="23"/>
      <c r="N17" s="23"/>
      <c r="O17" s="23"/>
      <c r="P17" s="23"/>
      <c r="Q17" s="23"/>
      <c r="R17" s="23"/>
      <c r="S17" s="23">
        <v>114.73</v>
      </c>
      <c r="T17" s="23"/>
      <c r="U17" s="23"/>
      <c r="V17" s="23"/>
      <c r="W17" s="23"/>
      <c r="X17" s="23"/>
      <c r="Y17" s="23"/>
      <c r="Z17" s="23"/>
      <c r="AA17" s="23">
        <f t="shared" si="1"/>
        <v>0</v>
      </c>
      <c r="AB17" s="43">
        <f t="shared" si="2"/>
        <v>0</v>
      </c>
      <c r="AC17" s="44"/>
    </row>
    <row r="18" s="3" customFormat="1" ht="76" customHeight="1" spans="1:29">
      <c r="A18" s="18">
        <v>13</v>
      </c>
      <c r="B18" s="18" t="s">
        <v>61</v>
      </c>
      <c r="C18" s="22" t="s">
        <v>62</v>
      </c>
      <c r="D18" s="18" t="s">
        <v>36</v>
      </c>
      <c r="E18" s="24" t="s">
        <v>37</v>
      </c>
      <c r="F18" s="23">
        <f t="shared" si="0"/>
        <v>1214.43</v>
      </c>
      <c r="G18" s="23">
        <v>115.08</v>
      </c>
      <c r="H18" s="23">
        <v>119.16</v>
      </c>
      <c r="I18" s="23">
        <f>106.28+3.12</f>
        <v>109.4</v>
      </c>
      <c r="J18" s="23">
        <v>119.46</v>
      </c>
      <c r="K18" s="23">
        <v>106.28</v>
      </c>
      <c r="L18" s="23">
        <v>138.12</v>
      </c>
      <c r="M18" s="23">
        <f>14.32+3.4</f>
        <v>17.72</v>
      </c>
      <c r="N18" s="23"/>
      <c r="O18" s="23"/>
      <c r="P18" s="23">
        <v>115.08</v>
      </c>
      <c r="Q18" s="23">
        <v>136.86</v>
      </c>
      <c r="R18" s="23">
        <v>119.16</v>
      </c>
      <c r="S18" s="23">
        <v>118.11</v>
      </c>
      <c r="T18" s="23"/>
      <c r="U18" s="23"/>
      <c r="V18" s="23"/>
      <c r="W18" s="23"/>
      <c r="X18" s="23"/>
      <c r="Y18" s="23"/>
      <c r="Z18" s="23"/>
      <c r="AA18" s="23">
        <f t="shared" si="1"/>
        <v>0</v>
      </c>
      <c r="AB18" s="43">
        <f t="shared" si="2"/>
        <v>0</v>
      </c>
      <c r="AC18" s="44"/>
    </row>
    <row r="19" s="3" customFormat="1" ht="77" customHeight="1" spans="1:29">
      <c r="A19" s="18">
        <v>14</v>
      </c>
      <c r="B19" s="18" t="s">
        <v>63</v>
      </c>
      <c r="C19" s="22" t="s">
        <v>64</v>
      </c>
      <c r="D19" s="18" t="s">
        <v>65</v>
      </c>
      <c r="E19" s="24" t="s">
        <v>66</v>
      </c>
      <c r="F19" s="23">
        <f t="shared" si="0"/>
        <v>162</v>
      </c>
      <c r="G19" s="23">
        <v>16</v>
      </c>
      <c r="H19" s="23">
        <v>16</v>
      </c>
      <c r="I19" s="23">
        <v>16</v>
      </c>
      <c r="J19" s="23">
        <v>16</v>
      </c>
      <c r="K19" s="23">
        <v>16</v>
      </c>
      <c r="L19" s="23">
        <v>17</v>
      </c>
      <c r="M19" s="23"/>
      <c r="N19" s="23"/>
      <c r="O19" s="23"/>
      <c r="P19" s="23">
        <v>16</v>
      </c>
      <c r="Q19" s="23">
        <v>16</v>
      </c>
      <c r="R19" s="23">
        <v>16</v>
      </c>
      <c r="S19" s="23">
        <v>17</v>
      </c>
      <c r="T19" s="23"/>
      <c r="U19" s="23"/>
      <c r="V19" s="23"/>
      <c r="W19" s="23"/>
      <c r="X19" s="23"/>
      <c r="Y19" s="23"/>
      <c r="Z19" s="23"/>
      <c r="AA19" s="23">
        <f t="shared" si="1"/>
        <v>0</v>
      </c>
      <c r="AB19" s="43">
        <f t="shared" si="2"/>
        <v>0</v>
      </c>
      <c r="AC19" s="44"/>
    </row>
    <row r="20" s="4" customFormat="1" ht="36" customHeight="1" spans="1:29">
      <c r="A20" s="16" t="s">
        <v>67</v>
      </c>
      <c r="B20" s="25" t="s">
        <v>68</v>
      </c>
      <c r="C20" s="26"/>
      <c r="D20" s="27"/>
      <c r="E20" s="28" t="s">
        <v>69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>
        <f>SUM(AB6:AB19)</f>
        <v>0</v>
      </c>
      <c r="AC20" s="45"/>
    </row>
    <row r="21" s="5" customFormat="1" ht="36" customHeight="1" spans="1:29">
      <c r="A21" s="30" t="s">
        <v>70</v>
      </c>
      <c r="B21" s="31" t="s">
        <v>71</v>
      </c>
      <c r="C21" s="26"/>
      <c r="D21" s="27"/>
      <c r="E21" s="28" t="s">
        <v>69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46"/>
      <c r="AC21" s="38"/>
    </row>
    <row r="22" s="5" customFormat="1" ht="36" customHeight="1" spans="1:29">
      <c r="A22" s="30" t="s">
        <v>72</v>
      </c>
      <c r="B22" s="25" t="s">
        <v>73</v>
      </c>
      <c r="C22" s="26"/>
      <c r="D22" s="27"/>
      <c r="E22" s="28" t="s">
        <v>69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46">
        <f>AB20+AB21</f>
        <v>0</v>
      </c>
      <c r="AC22" s="38"/>
    </row>
    <row r="23" ht="195" customHeight="1" spans="1:29">
      <c r="A23" s="33" t="s">
        <v>74</v>
      </c>
      <c r="B23" s="34"/>
      <c r="C23" s="35"/>
      <c r="D23" s="35"/>
      <c r="E23" s="3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47"/>
      <c r="AC23" s="35"/>
    </row>
  </sheetData>
  <protectedRanges>
    <protectedRange password="C73D" sqref="W6:Z19" name="区域1"/>
  </protectedRanges>
  <autoFilter xmlns:etc="http://www.wps.cn/officeDocument/2017/etCustomData" ref="A1:AC23" etc:filterBottomFollowUsedRange="0">
    <extLst/>
  </autoFilter>
  <mergeCells count="36">
    <mergeCell ref="A1:AC1"/>
    <mergeCell ref="A2:E2"/>
    <mergeCell ref="F2:AA2"/>
    <mergeCell ref="X3:Y3"/>
    <mergeCell ref="B5:D5"/>
    <mergeCell ref="B20:D20"/>
    <mergeCell ref="B21:D21"/>
    <mergeCell ref="B22:D22"/>
    <mergeCell ref="A23:AC2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Z3:Z4"/>
    <mergeCell ref="AA3:AA4"/>
    <mergeCell ref="AB3:AB4"/>
    <mergeCell ref="AC3:AC4"/>
  </mergeCells>
  <printOptions horizontalCentered="1"/>
  <pageMargins left="0.314583333333333" right="0.314583333333333" top="0.393055555555556" bottom="0.590277777777778" header="0.196527777777778" footer="0.393055555555556"/>
  <pageSetup paperSize="9" scale="36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招标清单2025.2.25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2025-05-26T07:39:45Z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B5DECE30895346049705428B367C650D</vt:lpwstr>
  </property>
  <property fmtid="{D5CDD505-2E9C-101B-9397-08002B2CF9AE}" pid="3" name="KSOProductBuildVer">
    <vt:lpwstr>2052-12.1.0.21171</vt:lpwstr>
  </property>
</Properties>
</file>