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808"/>
  </bookViews>
  <sheets>
    <sheet name="汇总" sheetId="13" r:id="rId1"/>
    <sheet name="污水厂" sheetId="10" r:id="rId2"/>
    <sheet name="供水厂" sheetId="11" r:id="rId3"/>
  </sheets>
  <definedNames>
    <definedName name="_xlnm.Print_Titles" localSheetId="1">污水厂!$1:$3</definedName>
    <definedName name="_xlnm.Print_Area" localSheetId="1">污水厂!$A$1:$P$18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<sst xmlns="http://schemas.openxmlformats.org/spreadsheetml/2006/main" count="130" uniqueCount="68">
  <si>
    <t>报价清单-汇总表（2025.9.10）</t>
  </si>
  <si>
    <t>工程名称：玉林(福绵)节能环保产业园南部污水处理厂及中水回用设施建设项目(一期二标段5万吨/天)-防水工程</t>
  </si>
  <si>
    <t>序号</t>
  </si>
  <si>
    <t>项目名称</t>
  </si>
  <si>
    <t>不含税合计
（元）</t>
  </si>
  <si>
    <t>税金（%）</t>
  </si>
  <si>
    <t>含税合计
（元）</t>
  </si>
  <si>
    <t>备注</t>
  </si>
  <si>
    <t>玉林(福绵)节能环保产业园南部污水处理厂及中水回用设施建设项目(一期二标段5万吨/天)</t>
  </si>
  <si>
    <t>玉林(福绵)节能环保产业园南部工业供水厂建设项目(二期5万吨/天)</t>
  </si>
  <si>
    <t>合  计（元）</t>
  </si>
  <si>
    <t>报价单位：
（加盖公章）</t>
  </si>
  <si>
    <t>报价人：
（签名）</t>
  </si>
  <si>
    <t>报价日期：</t>
  </si>
  <si>
    <t>报价清单（2025.9.10）</t>
  </si>
  <si>
    <t>名称</t>
  </si>
  <si>
    <t>项目特征描述</t>
  </si>
  <si>
    <t>工程量计算规则</t>
  </si>
  <si>
    <t>计量
单位</t>
  </si>
  <si>
    <t>生化沉淀、二级沉淀及臭氧组合池工程量</t>
  </si>
  <si>
    <t>综合设备间工程量</t>
  </si>
  <si>
    <t>污泥脱水间及事故应急池工程量</t>
  </si>
  <si>
    <t>暂定工程量
A</t>
  </si>
  <si>
    <t>人工费B
（元）</t>
  </si>
  <si>
    <t>主材费C
（元）</t>
  </si>
  <si>
    <t>辅材费D
（元）</t>
  </si>
  <si>
    <t>除主材、辅材、人工费、税金以外的其他费用E
（元）</t>
  </si>
  <si>
    <t>不含税
综合单价F=B+C+D+E
（元）</t>
  </si>
  <si>
    <t>不含税
综合合价G=A*F
（元）</t>
  </si>
  <si>
    <t xml:space="preserve"> 1.5厚自粘卷材防水</t>
  </si>
  <si>
    <t>1.部位：上人屋面/不上人屋面
2、卷材品种、规格、厚度: 1.5厚自粘式合成高分子防水卷材，四周翻至女儿墙泛水下
3、水泥钉或射钉@500，1mm厚铝合金压条固定/镀锌垫片20x20x0.7固定，建筑防水油膏嵌缝 
4、具体做法详见招标图纸</t>
  </si>
  <si>
    <t>工程量计算规则执行《广东省房屋建筑与装饰工程综合定额2018》</t>
  </si>
  <si>
    <t>m2</t>
  </si>
  <si>
    <t>4厚沥青聚酯胎预铺反粘防水卷材</t>
  </si>
  <si>
    <t>1、部位：地下室底板(预铺反粘)
2、卷材品种、规格、厚度:4厚沥青聚酯胎预铺反粘防水卷材,搭接边采用热熔施工,接缝剥离强度≥2.5N/mm;
3、具体做法详见招标图纸</t>
  </si>
  <si>
    <t>3厚SBS改性沥青聚酯胎防水卷材</t>
  </si>
  <si>
    <t>1、部位：地下室底板
2、卷材品种、规格、厚度:3厚SBS改性沥青聚酯胎防水卷材
3、刷基层处理剂一遍;
4、具体做法详见招标图纸</t>
  </si>
  <si>
    <t>1.5mmSAM921高强型自粘(双面粘)沥青防水卷材</t>
  </si>
  <si>
    <t>1、部位：地下外侧壁
2、卷材品种、规格、厚度:1.5mmSAM921高强型自粘(双面粘)沥青防水卷材；
3、具体做法详见招标图纸；</t>
  </si>
  <si>
    <t>1.5mm纤维增强型高分子膜基自粘沥青防水卷材</t>
  </si>
  <si>
    <t>1、部位：地下外侧壁
2、防水膜品种:1.5mm纤维增强型高分子膜基自粘沥青防水卷材
3、具体做法详见招标图纸</t>
  </si>
  <si>
    <t>1.5厚聚合物水泥防水涂料(Ⅱ型)</t>
  </si>
  <si>
    <r>
      <rPr>
        <sz val="11"/>
        <rFont val="宋体"/>
        <charset val="134"/>
      </rPr>
      <t>1、部位：卫生间地面、墙面
2、涂膜厚度、遍数: 1.5厚聚合物水泥防水涂料(Ⅱ型)要求:防水搭接墙面≥200mm,且地面柔性防水层压过墙面防水层，墙面沿楼面四周上反2000mm</t>
    </r>
    <r>
      <rPr>
        <b/>
        <sz val="11"/>
        <rFont val="宋体"/>
        <charset val="134"/>
      </rPr>
      <t>【水泥甲供】</t>
    </r>
    <r>
      <rPr>
        <sz val="11"/>
        <rFont val="宋体"/>
        <charset val="134"/>
      </rPr>
      <t xml:space="preserve">
4、具体做法详见招标图纸</t>
    </r>
  </si>
  <si>
    <t>1.5厚聚合物水泥防水涂料(Ⅰ型)</t>
  </si>
  <si>
    <r>
      <rPr>
        <sz val="11"/>
        <rFont val="宋体"/>
        <charset val="134"/>
      </rPr>
      <t>1、部位：有组织排水雨蓬
2、涂膜厚度、遍数:1.5厚聚合物水泥防水涂料(Ⅰ型)</t>
    </r>
    <r>
      <rPr>
        <b/>
        <sz val="11"/>
        <rFont val="宋体"/>
        <charset val="134"/>
      </rPr>
      <t>【水泥甲供】</t>
    </r>
    <r>
      <rPr>
        <sz val="11"/>
        <rFont val="宋体"/>
        <charset val="134"/>
      </rPr>
      <t xml:space="preserve">
3、遇墙上反至女儿墙压顶且≥屋面完成面300mm
4、具体做法详见招标图纸</t>
    </r>
  </si>
  <si>
    <t>环氧树脂注浆堵漏</t>
  </si>
  <si>
    <t>1.开槽：开20mm宽、10mm深的槽口，剔凿成v字型槽沟，长度向裂缝两端各延长100mm
2.钻孔注浆、封闭、清理
3.刷涂防水材料
4.聚合物抗裂防水砂浆修补、抹平
5.具体做法详见招标图纸及甲方施工方案要求</t>
  </si>
  <si>
    <t>按延长米计算，按实结算</t>
  </si>
  <si>
    <t>m</t>
  </si>
  <si>
    <t>1.钻孔注浆、封闭、清理
2.具体做法详见招标图纸及甲方施工方案要求</t>
  </si>
  <si>
    <t>聚氨酯注浆堵漏（带水作业）</t>
  </si>
  <si>
    <t>不含税工程合计(1+2+3...+11)</t>
  </si>
  <si>
    <t>元</t>
  </si>
  <si>
    <r>
      <rPr>
        <b/>
        <sz val="11"/>
        <rFont val="宋体"/>
        <charset val="134"/>
      </rPr>
      <t>税金（含税</t>
    </r>
    <r>
      <rPr>
        <b/>
        <u/>
        <sz val="11"/>
        <rFont val="宋体"/>
        <charset val="134"/>
      </rPr>
      <t xml:space="preserve">    %</t>
    </r>
    <r>
      <rPr>
        <b/>
        <sz val="11"/>
        <rFont val="宋体"/>
        <charset val="134"/>
      </rPr>
      <t>）</t>
    </r>
  </si>
  <si>
    <t>含税工程合计（12+13）</t>
  </si>
  <si>
    <r>
      <rPr>
        <sz val="11"/>
        <rFont val="宋体"/>
        <charset val="134"/>
      </rPr>
      <t xml:space="preserve">备注：
1、以上价格为含税价，开具增值税专用发票（税率按国家政策执行，造价随之调整）。
2、以上工程量均为暂定。
</t>
    </r>
    <r>
      <rPr>
        <b/>
        <sz val="11"/>
        <rFont val="宋体"/>
        <charset val="134"/>
      </rPr>
      <t>3、本工程除水泥材料甲供外，其他均由分包单位包工包料完成。
4、本工程主材包括：卷材、聚合物乳液、水泥、环氧树脂、聚氨酯等。</t>
    </r>
    <r>
      <rPr>
        <sz val="11"/>
        <rFont val="宋体"/>
        <charset val="134"/>
      </rPr>
      <t xml:space="preserve">
5、单价包括所有防腐防水施工工序的费用（包括但不限于清理基层、涂刷基层处理剂、铺贴卷材及附加层、涂刷防水层、封口、收头、钉压条等），具体做法详见施工图纸及施工方案要求，其单价包含为完成该分项工程的所有工序工作，不限于所列内容，材料须符合甲方及达到国家使用标准。
6、</t>
    </r>
    <r>
      <rPr>
        <b/>
        <sz val="11"/>
        <rFont val="宋体"/>
        <charset val="134"/>
      </rPr>
      <t>本工程所有防水附加层均不另计算工程量，费用已包含在综合单价内。</t>
    </r>
    <r>
      <rPr>
        <sz val="11"/>
        <rFont val="宋体"/>
        <charset val="134"/>
      </rPr>
      <t xml:space="preserve">
7、其他费用E：包含机械费、措施费、管理费、利润等除主材、辅材、人工费及税金以外的其他所有费用。
</t>
    </r>
    <r>
      <rPr>
        <b/>
        <sz val="11"/>
        <rFont val="宋体"/>
        <charset val="134"/>
      </rPr>
      <t>8、本次招标清单编制依据：本清单根据玉林南部污水处理厂及中水回用设施建设项目（一期二标段5万吨天）施工图（20250827版）及交楼标准8.23版，其中堵漏项根据泥水施工方案文件中水池堵漏施工方案编制
9、</t>
    </r>
    <r>
      <rPr>
        <b/>
        <sz val="11"/>
        <color rgb="FFFF0000"/>
        <rFont val="宋体"/>
        <charset val="134"/>
      </rPr>
      <t>品牌要求：防水卷材东方雨虹、科顺、卓宝、宏源、凯伦、西卡、巴斯夫、索普瑞玛、凡士通、百得等一线或当地同等，涂料防水东方雨虹、德高、立邦、银宏、科顺、好涂壁、卓宝、万方、黑豹等一线或当地同等;</t>
    </r>
    <r>
      <rPr>
        <sz val="11"/>
        <rFont val="宋体"/>
        <charset val="134"/>
      </rPr>
      <t xml:space="preserve">
10、其余包含施工内容详见合同条款。
11、报价有效期：</t>
    </r>
    <r>
      <rPr>
        <b/>
        <sz val="11"/>
        <color rgb="FFFF0000"/>
        <rFont val="宋体"/>
        <charset val="134"/>
      </rPr>
      <t>自报价之日起</t>
    </r>
    <r>
      <rPr>
        <b/>
        <u/>
        <sz val="11"/>
        <color rgb="FFFF0000"/>
        <rFont val="宋体"/>
        <charset val="134"/>
      </rPr>
      <t xml:space="preserve">  90  </t>
    </r>
    <r>
      <rPr>
        <b/>
        <sz val="11"/>
        <color rgb="FFFF0000"/>
        <rFont val="宋体"/>
        <charset val="134"/>
      </rPr>
      <t>个日历天内有效。</t>
    </r>
  </si>
  <si>
    <t>工程名称：玉林(福绵)节能环保产业园南部工业供水厂建设项目(二期5万吨/天)-防水工程</t>
  </si>
  <si>
    <t>V型滤池</t>
  </si>
  <si>
    <t>送水泵房</t>
  </si>
  <si>
    <t>1.部位：屋面
2、卷材品种、规格、厚度: 1.5厚自粘式高分子防水卷材;
3、水泥钉或射钉@500，镀锌垫片20x20x0.7，密封膏嵌牢定，建筑防水油膏嵌缝 
4、1厚铝板成品
5、含卷材附加层
6、泛水做法参见12J201-A14页-1
7、具体做法详见招标图纸</t>
  </si>
  <si>
    <t>2厚聚合物水泥防水涂料</t>
  </si>
  <si>
    <r>
      <rPr>
        <sz val="11"/>
        <rFont val="宋体"/>
        <charset val="134"/>
      </rPr>
      <t>1、部位：屋面
2、防水膜品种:2厚聚合物水泥防水涂料(遇墙上反至女儿墙压顶且≥屋面完成面300mm)</t>
    </r>
    <r>
      <rPr>
        <b/>
        <sz val="11"/>
        <rFont val="宋体"/>
        <charset val="134"/>
      </rPr>
      <t>【水泥甲供】</t>
    </r>
    <r>
      <rPr>
        <sz val="11"/>
        <rFont val="宋体"/>
        <charset val="134"/>
      </rPr>
      <t xml:space="preserve">
3、具体做法详见招标图纸</t>
    </r>
  </si>
  <si>
    <r>
      <rPr>
        <sz val="11"/>
        <rFont val="宋体"/>
        <charset val="134"/>
      </rPr>
      <t>1、部位：雨蓬
2、涂膜厚度、遍数:1.5厚聚合物水泥防水涂料(Ⅱ型)</t>
    </r>
    <r>
      <rPr>
        <b/>
        <sz val="11"/>
        <rFont val="宋体"/>
        <charset val="134"/>
      </rPr>
      <t>【水泥甲供】</t>
    </r>
    <r>
      <rPr>
        <sz val="11"/>
        <rFont val="宋体"/>
        <charset val="134"/>
      </rPr>
      <t xml:space="preserve">
3、遇墙上反至女儿墙压顶且≥屋面完成面300mm
4、具体做法详见招标图纸</t>
    </r>
  </si>
  <si>
    <t>聚氨酯防水涂料</t>
  </si>
  <si>
    <r>
      <rPr>
        <sz val="11"/>
        <rFont val="宋体"/>
        <charset val="134"/>
      </rPr>
      <t>1、部位：集水井
2、涂膜厚度、遍数:涂刷一道单组分聚氨酯防水涂料</t>
    </r>
    <r>
      <rPr>
        <b/>
        <sz val="11"/>
        <rFont val="宋体"/>
        <charset val="134"/>
      </rPr>
      <t>【水泥甲供】</t>
    </r>
    <r>
      <rPr>
        <sz val="11"/>
        <rFont val="宋体"/>
        <charset val="134"/>
      </rPr>
      <t xml:space="preserve">
3、具体做法详见招标图纸</t>
    </r>
  </si>
  <si>
    <t>不含税工程合计(1+2+3...+8)</t>
  </si>
  <si>
    <t>含税工程合计（9+10）</t>
  </si>
  <si>
    <r>
      <rPr>
        <sz val="11"/>
        <rFont val="宋体"/>
        <charset val="134"/>
      </rPr>
      <t xml:space="preserve">备注：
1、以上价格为含税价，开具增值税专用发票（税率按国家政策执行，造价随之调整）。
2、以上工程量均为暂定。
</t>
    </r>
    <r>
      <rPr>
        <b/>
        <sz val="11"/>
        <rFont val="宋体"/>
        <charset val="134"/>
      </rPr>
      <t>3、本工程除水泥材料甲供外，其他均由分包单位包工包料完成。
4、本工程主材包括：卷材、聚合物乳液、水泥、环氧树脂、聚氨酯等。</t>
    </r>
    <r>
      <rPr>
        <sz val="11"/>
        <rFont val="宋体"/>
        <charset val="134"/>
      </rPr>
      <t xml:space="preserve">
5、单价包括所有防腐防水施工工序的费用（包括但不限于清理基层、涂刷基层处理剂、铺贴卷材及附加层、涂刷防水层、封口、收头、钉压条等），具体做法详见施工图纸及施工方案要求，其单价包含为完成该分项工程的所有工序工作，不限于所列内容，材料须符合甲方及达到国家使用标准。
6、</t>
    </r>
    <r>
      <rPr>
        <b/>
        <sz val="11"/>
        <rFont val="宋体"/>
        <charset val="134"/>
      </rPr>
      <t>本工程所有防水附加层均不另计算工程量，费用已包含在综合单价内。</t>
    </r>
    <r>
      <rPr>
        <sz val="11"/>
        <rFont val="宋体"/>
        <charset val="134"/>
      </rPr>
      <t xml:space="preserve">
7、其他费用E：包含机械费、措施费、管理费、利润等除主材、辅材、人工费及税金以外的其他所有费用。
</t>
    </r>
    <r>
      <rPr>
        <b/>
        <sz val="11"/>
        <rFont val="宋体"/>
        <charset val="134"/>
      </rPr>
      <t xml:space="preserve">8、本次招标清单编制依据：本清单根据玉林(福绵)节能环保产业园南部工业供水厂建设项目(二期5万吨/天)20250425版编制，其中堵漏项根据泥水施工方案文件中水池堵漏施工方案编制
</t>
    </r>
    <r>
      <rPr>
        <b/>
        <sz val="11"/>
        <color rgb="FFFF0000"/>
        <rFont val="宋体"/>
        <charset val="134"/>
      </rPr>
      <t>9、品牌要求：品牌要求：防水卷材东方雨虹、科顺、卓宝、宏源、凯伦、西卡、巴斯夫、索普瑞玛、凡士通、百得等一线或当地同等，涂料防水东方雨虹、德高、立邦、银宏、科顺、好涂壁、卓宝、万方、黑豹等一线或当地同等;</t>
    </r>
    <r>
      <rPr>
        <sz val="11"/>
        <rFont val="宋体"/>
        <charset val="134"/>
      </rPr>
      <t xml:space="preserve">
10、其余包含施工内容详见合同条款。
11、报价有效期：</t>
    </r>
    <r>
      <rPr>
        <b/>
        <sz val="11"/>
        <color rgb="FFFF0000"/>
        <rFont val="宋体"/>
        <charset val="134"/>
      </rPr>
      <t>自报价之日起</t>
    </r>
    <r>
      <rPr>
        <b/>
        <u/>
        <sz val="11"/>
        <color rgb="FFFF0000"/>
        <rFont val="宋体"/>
        <charset val="134"/>
      </rPr>
      <t xml:space="preserve">  90  </t>
    </r>
    <r>
      <rPr>
        <b/>
        <sz val="11"/>
        <color rgb="FFFF0000"/>
        <rFont val="宋体"/>
        <charset val="134"/>
      </rPr>
      <t>个日历天内有效。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</si>
</sst>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name val="??"/>
      <charset val="134"/>
      <scheme val="minor"/>
    </font>
    <font>
      <b/>
      <sz val="9"/>
      <name val="??"/>
      <charset val="134"/>
      <scheme val="minor"/>
    </font>
    <font>
      <b/>
      <sz val="14"/>
      <name val="??"/>
      <charset val="134"/>
      <scheme val="minor"/>
    </font>
    <font>
      <b/>
      <sz val="11"/>
      <name val="??"/>
      <charset val="134"/>
      <scheme val="minor"/>
    </font>
    <font>
      <sz val="11"/>
      <name val="??"/>
      <charset val="134"/>
      <scheme val="minor"/>
    </font>
    <font>
      <sz val="11"/>
      <color rgb="FFFF0000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b/>
      <u/>
      <sz val="11"/>
      <name val="宋体"/>
      <charset val="134"/>
    </font>
    <font>
      <b/>
      <sz val="11"/>
      <color rgb="FFFF0000"/>
      <name val="宋体"/>
      <charset val="134"/>
    </font>
    <font>
      <b/>
      <u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0" fillId="0" borderId="0"/>
  </cellStyleXfs>
  <cellXfs count="46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horizontal="center"/>
    </xf>
    <xf numFmtId="0" fontId="1" fillId="2" borderId="0" xfId="50" applyFont="1" applyFill="1"/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 applyAlignment="1">
      <alignment horizontal="center"/>
    </xf>
    <xf numFmtId="0" fontId="4" fillId="0" borderId="0" xfId="50" applyFont="1" applyFill="1" applyAlignment="1">
      <alignment horizontal="center" vertical="center"/>
    </xf>
    <xf numFmtId="0" fontId="5" fillId="2" borderId="0" xfId="5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6" fillId="2" borderId="0" xfId="50" applyFont="1" applyFill="1" applyAlignment="1">
      <alignment horizontal="left" vertical="center" wrapText="1"/>
    </xf>
    <xf numFmtId="0" fontId="6" fillId="0" borderId="0" xfId="50" applyFont="1" applyFill="1" applyAlignment="1">
      <alignment horizontal="lef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2" borderId="2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3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/>
    </xf>
    <xf numFmtId="176" fontId="6" fillId="2" borderId="1" xfId="50" applyNumberFormat="1" applyFont="1" applyFill="1" applyBorder="1" applyAlignment="1">
      <alignment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6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left" vertical="center" wrapText="1"/>
    </xf>
    <xf numFmtId="0" fontId="7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0" xfId="50" applyFont="1" applyBorder="1" applyAlignment="1">
      <alignment horizontal="center" vertical="center"/>
    </xf>
    <xf numFmtId="0" fontId="9" fillId="0" borderId="0" xfId="50" applyFont="1" applyAlignment="1">
      <alignment horizontal="center" vertical="center"/>
    </xf>
    <xf numFmtId="0" fontId="10" fillId="0" borderId="0" xfId="50" applyFont="1" applyAlignment="1">
      <alignment horizontal="left" vertical="center"/>
    </xf>
    <xf numFmtId="0" fontId="11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/>
    </xf>
    <xf numFmtId="0" fontId="10" fillId="0" borderId="1" xfId="50" applyFont="1" applyBorder="1" applyAlignment="1">
      <alignment horizontal="center" vertical="center"/>
    </xf>
    <xf numFmtId="0" fontId="11" fillId="0" borderId="0" xfId="50" applyFont="1" applyBorder="1" applyAlignment="1">
      <alignment horizontal="center" vertical="center"/>
    </xf>
    <xf numFmtId="0" fontId="10" fillId="0" borderId="0" xfId="50" applyFont="1" applyBorder="1" applyAlignment="1">
      <alignment horizontal="center" vertical="center"/>
    </xf>
    <xf numFmtId="0" fontId="11" fillId="0" borderId="0" xfId="50" applyFont="1" applyBorder="1" applyAlignment="1">
      <alignment vertical="center" wrapText="1"/>
    </xf>
    <xf numFmtId="0" fontId="10" fillId="0" borderId="0" xfId="5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workbookViewId="0">
      <selection activeCell="I10" sqref="I10"/>
    </sheetView>
  </sheetViews>
  <sheetFormatPr defaultColWidth="12" defaultRowHeight="27" customHeight="1" outlineLevelCol="5"/>
  <cols>
    <col min="1" max="1" width="10.7142857142857" style="33" customWidth="1"/>
    <col min="2" max="2" width="40.4285714285714" style="33" customWidth="1"/>
    <col min="3" max="3" width="17.2857142857143" style="33" customWidth="1"/>
    <col min="4" max="4" width="15.1428571428571" style="33" customWidth="1"/>
    <col min="5" max="5" width="18" style="33" customWidth="1"/>
    <col min="6" max="6" width="24.1428571428571" style="33" customWidth="1"/>
    <col min="7" max="16364" width="12" style="33" customWidth="1"/>
    <col min="16365" max="16384" width="12" style="33"/>
  </cols>
  <sheetData>
    <row r="1" s="33" customFormat="1" ht="48" customHeight="1" spans="1:6">
      <c r="A1" s="36" t="s">
        <v>0</v>
      </c>
      <c r="B1" s="36"/>
      <c r="C1" s="36"/>
      <c r="D1" s="36"/>
      <c r="E1" s="36"/>
      <c r="F1" s="36"/>
    </row>
    <row r="2" s="33" customFormat="1" ht="41" customHeight="1" spans="1:6">
      <c r="A2" s="37" t="s">
        <v>1</v>
      </c>
      <c r="B2" s="37"/>
      <c r="C2" s="37"/>
      <c r="D2" s="37"/>
      <c r="E2" s="37"/>
      <c r="F2" s="37"/>
    </row>
    <row r="3" s="33" customFormat="1" ht="48" customHeight="1" spans="1:6">
      <c r="A3" s="38" t="s">
        <v>2</v>
      </c>
      <c r="B3" s="38" t="s">
        <v>3</v>
      </c>
      <c r="C3" s="39" t="s">
        <v>4</v>
      </c>
      <c r="D3" s="39" t="s">
        <v>5</v>
      </c>
      <c r="E3" s="39" t="s">
        <v>6</v>
      </c>
      <c r="F3" s="38" t="s">
        <v>7</v>
      </c>
    </row>
    <row r="4" s="33" customFormat="1" ht="47" customHeight="1" spans="1:6">
      <c r="A4" s="38">
        <v>1</v>
      </c>
      <c r="B4" s="39" t="s">
        <v>8</v>
      </c>
      <c r="C4" s="40"/>
      <c r="D4" s="40"/>
      <c r="E4" s="40"/>
      <c r="F4" s="39"/>
    </row>
    <row r="5" s="33" customFormat="1" ht="47" customHeight="1" spans="1:6">
      <c r="A5" s="38">
        <v>2</v>
      </c>
      <c r="B5" s="39" t="s">
        <v>9</v>
      </c>
      <c r="C5" s="40"/>
      <c r="D5" s="40"/>
      <c r="E5" s="40"/>
      <c r="F5" s="39"/>
    </row>
    <row r="6" s="34" customFormat="1" ht="49" customHeight="1" spans="1:6">
      <c r="A6" s="38">
        <v>3</v>
      </c>
      <c r="B6" s="41" t="s">
        <v>10</v>
      </c>
      <c r="C6" s="41"/>
      <c r="D6" s="41"/>
      <c r="E6" s="41"/>
      <c r="F6" s="41"/>
    </row>
    <row r="7" s="35" customFormat="1" ht="49" customHeight="1" spans="1:6">
      <c r="A7" s="42"/>
      <c r="B7" s="43"/>
      <c r="C7" s="43"/>
      <c r="D7" s="43"/>
      <c r="E7" s="43"/>
      <c r="F7" s="43"/>
    </row>
    <row r="8" s="34" customFormat="1" ht="38" customHeight="1" spans="1:6">
      <c r="A8" s="44"/>
      <c r="B8" s="44"/>
      <c r="C8" s="45" t="s">
        <v>11</v>
      </c>
      <c r="D8" s="45"/>
      <c r="E8" s="45"/>
      <c r="F8" s="45"/>
    </row>
    <row r="9" s="34" customFormat="1" ht="38" customHeight="1" spans="1:6">
      <c r="A9" s="44"/>
      <c r="B9" s="44"/>
      <c r="C9" s="45" t="s">
        <v>12</v>
      </c>
      <c r="D9" s="45"/>
      <c r="E9" s="45"/>
      <c r="F9" s="45"/>
    </row>
    <row r="10" s="34" customFormat="1" ht="38" customHeight="1" spans="1:6">
      <c r="A10" s="44"/>
      <c r="B10" s="44"/>
      <c r="C10" s="45" t="s">
        <v>13</v>
      </c>
      <c r="D10" s="45"/>
      <c r="E10" s="45"/>
      <c r="F10" s="45"/>
    </row>
    <row r="11" s="35" customFormat="1" ht="49" customHeight="1" spans="1:6">
      <c r="A11" s="42"/>
      <c r="B11" s="43"/>
      <c r="C11" s="43"/>
      <c r="D11" s="43"/>
      <c r="E11" s="43"/>
      <c r="F11" s="43"/>
    </row>
    <row r="12" s="35" customFormat="1" ht="49" customHeight="1" spans="1:6">
      <c r="A12" s="42"/>
      <c r="B12" s="43"/>
      <c r="C12" s="43"/>
      <c r="D12" s="43"/>
      <c r="E12" s="43"/>
      <c r="F12" s="43"/>
    </row>
    <row r="13" s="35" customFormat="1" ht="49" customHeight="1" spans="1:6">
      <c r="A13" s="42"/>
      <c r="B13" s="43"/>
      <c r="C13" s="43"/>
      <c r="D13" s="43"/>
      <c r="E13" s="43"/>
      <c r="F13" s="43"/>
    </row>
    <row r="14" s="35" customFormat="1" ht="49" customHeight="1" spans="1:6">
      <c r="A14" s="42"/>
      <c r="B14" s="43"/>
      <c r="C14" s="43"/>
      <c r="D14" s="43"/>
      <c r="E14" s="43"/>
      <c r="F14" s="43"/>
    </row>
  </sheetData>
  <mergeCells count="5">
    <mergeCell ref="A1:F1"/>
    <mergeCell ref="A2:F2"/>
    <mergeCell ref="C8:F8"/>
    <mergeCell ref="C9:F9"/>
    <mergeCell ref="C10:F10"/>
  </mergeCells>
  <pageMargins left="1.34236111111111" right="0.751388888888889" top="0.802777777777778" bottom="0.60625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view="pageBreakPreview" zoomScaleNormal="80" workbookViewId="0">
      <selection activeCell="A1" sqref="A1:P1"/>
    </sheetView>
  </sheetViews>
  <sheetFormatPr defaultColWidth="9" defaultRowHeight="13.5"/>
  <cols>
    <col min="1" max="1" width="6.28571428571429" style="1" customWidth="1"/>
    <col min="2" max="2" width="13.7142857142857" style="5" customWidth="1"/>
    <col min="3" max="3" width="45.1428571428571" style="5" customWidth="1"/>
    <col min="4" max="4" width="9.42857142857143" style="5" customWidth="1"/>
    <col min="5" max="5" width="5.71428571428571" style="1" customWidth="1"/>
    <col min="6" max="9" width="12.2857142857143" style="6" customWidth="1"/>
    <col min="10" max="10" width="8.14285714285714" style="6" customWidth="1"/>
    <col min="11" max="11" width="8.28571428571429" style="6" customWidth="1"/>
    <col min="12" max="12" width="8.42857142857143" style="6" customWidth="1"/>
    <col min="13" max="13" width="10" style="6" customWidth="1"/>
    <col min="14" max="15" width="9.28571428571429" style="6" customWidth="1"/>
    <col min="16" max="16" width="15.2857142857143" style="5" customWidth="1"/>
    <col min="17" max="17" width="28" style="1" customWidth="1"/>
    <col min="18" max="18" width="31.8571428571429" style="7" customWidth="1"/>
    <col min="19" max="16384" width="9" style="1"/>
  </cols>
  <sheetData>
    <row r="1" s="1" customFormat="1" ht="36" customHeight="1" spans="1:18">
      <c r="A1" s="10" t="s">
        <v>14</v>
      </c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9"/>
      <c r="R1" s="7"/>
    </row>
    <row r="2" s="2" customFormat="1" ht="25" customHeight="1" spans="1:18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R2" s="31"/>
    </row>
    <row r="3" s="3" customFormat="1" ht="105" customHeight="1" spans="1:18">
      <c r="A3" s="15" t="s">
        <v>2</v>
      </c>
      <c r="B3" s="15" t="s">
        <v>15</v>
      </c>
      <c r="C3" s="15" t="s">
        <v>16</v>
      </c>
      <c r="D3" s="15" t="s">
        <v>17</v>
      </c>
      <c r="E3" s="15" t="s">
        <v>18</v>
      </c>
      <c r="F3" s="16" t="s">
        <v>19</v>
      </c>
      <c r="G3" s="16" t="s">
        <v>20</v>
      </c>
      <c r="H3" s="16" t="s">
        <v>21</v>
      </c>
      <c r="I3" s="16" t="s">
        <v>22</v>
      </c>
      <c r="J3" s="16" t="s">
        <v>23</v>
      </c>
      <c r="K3" s="16" t="s">
        <v>24</v>
      </c>
      <c r="L3" s="16" t="s">
        <v>25</v>
      </c>
      <c r="M3" s="29" t="s">
        <v>26</v>
      </c>
      <c r="N3" s="29" t="s">
        <v>27</v>
      </c>
      <c r="O3" s="29" t="s">
        <v>28</v>
      </c>
      <c r="P3" s="15" t="s">
        <v>7</v>
      </c>
      <c r="R3" s="31"/>
    </row>
    <row r="4" s="3" customFormat="1" ht="150" customHeight="1" spans="1:18">
      <c r="A4" s="17">
        <v>1</v>
      </c>
      <c r="B4" s="18" t="s">
        <v>29</v>
      </c>
      <c r="C4" s="18" t="s">
        <v>30</v>
      </c>
      <c r="D4" s="20" t="s">
        <v>31</v>
      </c>
      <c r="E4" s="20" t="s">
        <v>32</v>
      </c>
      <c r="F4" s="21">
        <f>74.01+34.44*0.3</f>
        <v>84.342</v>
      </c>
      <c r="G4" s="21">
        <f>880.6+15.7*0.5</f>
        <v>888.45</v>
      </c>
      <c r="H4" s="21">
        <f>(1180.78+1312.52)*2</f>
        <v>4986.6</v>
      </c>
      <c r="I4" s="21">
        <f>SUM(F4:H4)</f>
        <v>5959.392</v>
      </c>
      <c r="J4" s="27"/>
      <c r="K4" s="27"/>
      <c r="L4" s="27"/>
      <c r="M4" s="27"/>
      <c r="N4" s="27"/>
      <c r="O4" s="27"/>
      <c r="P4" s="30"/>
      <c r="R4" s="7"/>
    </row>
    <row r="5" s="3" customFormat="1" ht="134" customHeight="1" spans="1:18">
      <c r="A5" s="17">
        <v>2</v>
      </c>
      <c r="B5" s="18" t="s">
        <v>33</v>
      </c>
      <c r="C5" s="22" t="s">
        <v>34</v>
      </c>
      <c r="D5" s="20"/>
      <c r="E5" s="20" t="s">
        <v>32</v>
      </c>
      <c r="F5" s="21"/>
      <c r="G5" s="21"/>
      <c r="H5" s="21">
        <f>2088.43+104.8+18+25.45+416.63+234.57+2653.6-2418</f>
        <v>3123.48</v>
      </c>
      <c r="I5" s="21">
        <f t="shared" ref="I5:I10" si="0">SUM(F5:H5)</f>
        <v>3123.48</v>
      </c>
      <c r="J5" s="27"/>
      <c r="K5" s="27"/>
      <c r="L5" s="27"/>
      <c r="M5" s="27"/>
      <c r="N5" s="27"/>
      <c r="O5" s="27"/>
      <c r="P5" s="30"/>
      <c r="R5" s="31"/>
    </row>
    <row r="6" s="3" customFormat="1" ht="101" customHeight="1" spans="1:18">
      <c r="A6" s="17">
        <v>3</v>
      </c>
      <c r="B6" s="18" t="s">
        <v>35</v>
      </c>
      <c r="C6" s="22" t="s">
        <v>36</v>
      </c>
      <c r="D6" s="20"/>
      <c r="E6" s="20" t="s">
        <v>32</v>
      </c>
      <c r="F6" s="21"/>
      <c r="G6" s="21"/>
      <c r="H6" s="21">
        <f>2088.43+104.8+18+25.45+416.63+234.57+2653.6-2418</f>
        <v>3123.48</v>
      </c>
      <c r="I6" s="21">
        <f t="shared" si="0"/>
        <v>3123.48</v>
      </c>
      <c r="J6" s="27"/>
      <c r="K6" s="27"/>
      <c r="L6" s="27"/>
      <c r="M6" s="27"/>
      <c r="N6" s="27"/>
      <c r="O6" s="27"/>
      <c r="P6" s="30"/>
      <c r="R6" s="31"/>
    </row>
    <row r="7" s="1" customFormat="1" ht="101" customHeight="1" spans="1:18">
      <c r="A7" s="17">
        <v>4</v>
      </c>
      <c r="B7" s="18" t="s">
        <v>37</v>
      </c>
      <c r="C7" s="22" t="s">
        <v>38</v>
      </c>
      <c r="D7" s="20"/>
      <c r="E7" s="20" t="s">
        <v>32</v>
      </c>
      <c r="F7" s="21"/>
      <c r="G7" s="21"/>
      <c r="H7" s="21">
        <v>833.98</v>
      </c>
      <c r="I7" s="21">
        <f t="shared" si="0"/>
        <v>833.98</v>
      </c>
      <c r="J7" s="27"/>
      <c r="K7" s="27"/>
      <c r="L7" s="27"/>
      <c r="M7" s="27"/>
      <c r="N7" s="27"/>
      <c r="O7" s="27"/>
      <c r="P7" s="17"/>
      <c r="R7" s="7"/>
    </row>
    <row r="8" s="1" customFormat="1" ht="101" customHeight="1" spans="1:18">
      <c r="A8" s="17">
        <v>5</v>
      </c>
      <c r="B8" s="18" t="s">
        <v>39</v>
      </c>
      <c r="C8" s="22" t="s">
        <v>40</v>
      </c>
      <c r="D8" s="20"/>
      <c r="E8" s="20" t="s">
        <v>32</v>
      </c>
      <c r="F8" s="21"/>
      <c r="G8" s="21"/>
      <c r="H8" s="21">
        <v>833.98</v>
      </c>
      <c r="I8" s="21">
        <f t="shared" si="0"/>
        <v>833.98</v>
      </c>
      <c r="J8" s="27"/>
      <c r="K8" s="27"/>
      <c r="L8" s="27"/>
      <c r="M8" s="27"/>
      <c r="N8" s="27"/>
      <c r="O8" s="27"/>
      <c r="P8" s="17"/>
      <c r="R8" s="7"/>
    </row>
    <row r="9" s="1" customFormat="1" ht="120" customHeight="1" spans="1:18">
      <c r="A9" s="17">
        <v>6</v>
      </c>
      <c r="B9" s="18" t="s">
        <v>41</v>
      </c>
      <c r="C9" s="22" t="s">
        <v>42</v>
      </c>
      <c r="D9" s="20"/>
      <c r="E9" s="20" t="s">
        <v>32</v>
      </c>
      <c r="F9" s="21"/>
      <c r="G9" s="21">
        <f>3.64*2+8.2*2</f>
        <v>23.68</v>
      </c>
      <c r="H9" s="21">
        <f>6.43*2+10.5*2</f>
        <v>33.86</v>
      </c>
      <c r="I9" s="21">
        <f t="shared" si="0"/>
        <v>57.54</v>
      </c>
      <c r="J9" s="27"/>
      <c r="K9" s="27"/>
      <c r="L9" s="27"/>
      <c r="M9" s="27"/>
      <c r="N9" s="27"/>
      <c r="O9" s="27"/>
      <c r="P9" s="17"/>
      <c r="R9" s="7"/>
    </row>
    <row r="10" s="1" customFormat="1" ht="108" customHeight="1" spans="1:18">
      <c r="A10" s="17">
        <v>7</v>
      </c>
      <c r="B10" s="18" t="s">
        <v>43</v>
      </c>
      <c r="C10" s="22" t="s">
        <v>44</v>
      </c>
      <c r="D10" s="20"/>
      <c r="E10" s="20" t="s">
        <v>32</v>
      </c>
      <c r="F10" s="21"/>
      <c r="G10" s="21">
        <f>3.92*2+8.4*0.3*2</f>
        <v>12.88</v>
      </c>
      <c r="H10" s="21">
        <f>136.41+220.34*0.3</f>
        <v>202.512</v>
      </c>
      <c r="I10" s="21">
        <f t="shared" si="0"/>
        <v>215.392</v>
      </c>
      <c r="J10" s="27"/>
      <c r="K10" s="27"/>
      <c r="L10" s="27"/>
      <c r="M10" s="27"/>
      <c r="N10" s="27"/>
      <c r="O10" s="27"/>
      <c r="P10" s="17"/>
      <c r="R10" s="7"/>
    </row>
    <row r="11" s="1" customFormat="1" ht="108" customHeight="1" spans="1:18">
      <c r="A11" s="17">
        <v>8</v>
      </c>
      <c r="B11" s="17" t="s">
        <v>45</v>
      </c>
      <c r="C11" s="18" t="s">
        <v>46</v>
      </c>
      <c r="D11" s="20" t="s">
        <v>47</v>
      </c>
      <c r="E11" s="20" t="s">
        <v>48</v>
      </c>
      <c r="F11" s="21"/>
      <c r="G11" s="21"/>
      <c r="H11" s="21"/>
      <c r="I11" s="21">
        <v>1</v>
      </c>
      <c r="J11" s="27"/>
      <c r="K11" s="27"/>
      <c r="L11" s="27"/>
      <c r="M11" s="27"/>
      <c r="N11" s="27"/>
      <c r="O11" s="27"/>
      <c r="P11" s="17"/>
      <c r="R11" s="7"/>
    </row>
    <row r="12" s="1" customFormat="1" ht="78" customHeight="1" spans="1:18">
      <c r="A12" s="17">
        <v>9</v>
      </c>
      <c r="B12" s="17" t="s">
        <v>45</v>
      </c>
      <c r="C12" s="18" t="s">
        <v>49</v>
      </c>
      <c r="D12" s="20" t="s">
        <v>47</v>
      </c>
      <c r="E12" s="20" t="s">
        <v>48</v>
      </c>
      <c r="F12" s="21"/>
      <c r="G12" s="21"/>
      <c r="H12" s="21"/>
      <c r="I12" s="21">
        <v>1</v>
      </c>
      <c r="J12" s="27"/>
      <c r="K12" s="27"/>
      <c r="L12" s="27"/>
      <c r="M12" s="27"/>
      <c r="N12" s="27"/>
      <c r="O12" s="27"/>
      <c r="P12" s="17"/>
      <c r="R12" s="7"/>
    </row>
    <row r="13" s="1" customFormat="1" ht="88" customHeight="1" spans="1:18">
      <c r="A13" s="17">
        <v>10</v>
      </c>
      <c r="B13" s="17" t="s">
        <v>50</v>
      </c>
      <c r="C13" s="18" t="s">
        <v>46</v>
      </c>
      <c r="D13" s="20" t="s">
        <v>47</v>
      </c>
      <c r="E13" s="20" t="s">
        <v>48</v>
      </c>
      <c r="F13" s="21"/>
      <c r="G13" s="21"/>
      <c r="H13" s="21"/>
      <c r="I13" s="21">
        <v>1</v>
      </c>
      <c r="J13" s="27"/>
      <c r="K13" s="27"/>
      <c r="L13" s="27"/>
      <c r="M13" s="27"/>
      <c r="N13" s="27"/>
      <c r="O13" s="27"/>
      <c r="P13" s="17"/>
      <c r="R13" s="7"/>
    </row>
    <row r="14" s="1" customFormat="1" ht="84" customHeight="1" spans="1:18">
      <c r="A14" s="17">
        <v>11</v>
      </c>
      <c r="B14" s="17" t="s">
        <v>50</v>
      </c>
      <c r="C14" s="18" t="s">
        <v>49</v>
      </c>
      <c r="D14" s="20" t="s">
        <v>47</v>
      </c>
      <c r="E14" s="20" t="s">
        <v>48</v>
      </c>
      <c r="F14" s="21"/>
      <c r="G14" s="21"/>
      <c r="H14" s="21"/>
      <c r="I14" s="21">
        <v>1</v>
      </c>
      <c r="J14" s="27"/>
      <c r="K14" s="27"/>
      <c r="L14" s="27"/>
      <c r="M14" s="27"/>
      <c r="N14" s="27"/>
      <c r="O14" s="27"/>
      <c r="P14" s="17"/>
      <c r="R14" s="7"/>
    </row>
    <row r="15" s="1" customFormat="1" ht="32" customHeight="1" spans="1:18">
      <c r="A15" s="15">
        <v>12</v>
      </c>
      <c r="B15" s="25" t="s">
        <v>51</v>
      </c>
      <c r="C15" s="26"/>
      <c r="D15" s="18"/>
      <c r="E15" s="17" t="s">
        <v>52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7"/>
      <c r="R15" s="7"/>
    </row>
    <row r="16" s="1" customFormat="1" ht="32" customHeight="1" spans="1:18">
      <c r="A16" s="15">
        <v>13</v>
      </c>
      <c r="B16" s="25" t="s">
        <v>53</v>
      </c>
      <c r="C16" s="26"/>
      <c r="D16" s="18"/>
      <c r="E16" s="17" t="s">
        <v>52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7"/>
      <c r="R16" s="7"/>
    </row>
    <row r="17" s="1" customFormat="1" ht="32" customHeight="1" spans="1:18">
      <c r="A17" s="15">
        <v>14</v>
      </c>
      <c r="B17" s="25" t="s">
        <v>54</v>
      </c>
      <c r="C17" s="26"/>
      <c r="D17" s="18"/>
      <c r="E17" s="17" t="s">
        <v>52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7"/>
      <c r="R17" s="7"/>
    </row>
    <row r="18" s="1" customFormat="1" ht="241" customHeight="1" spans="1:18">
      <c r="A18" s="18" t="s">
        <v>55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32"/>
      <c r="R18" s="7"/>
    </row>
  </sheetData>
  <mergeCells count="7">
    <mergeCell ref="A1:P1"/>
    <mergeCell ref="A2:O2"/>
    <mergeCell ref="B15:C15"/>
    <mergeCell ref="B16:C16"/>
    <mergeCell ref="B17:C17"/>
    <mergeCell ref="A18:P18"/>
    <mergeCell ref="D4:D10"/>
  </mergeCells>
  <printOptions horizontalCentered="1"/>
  <pageMargins left="0.196527777777778" right="0.196527777777778" top="0.236111111111111" bottom="0.275" header="0.196527777777778" footer="0.236111111111111"/>
  <pageSetup paperSize="9" scale="81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view="pageBreakPreview" zoomScaleNormal="100" workbookViewId="0">
      <selection activeCell="A1" sqref="A1:O1"/>
    </sheetView>
  </sheetViews>
  <sheetFormatPr defaultColWidth="9" defaultRowHeight="13.5"/>
  <cols>
    <col min="1" max="1" width="6.28571428571429" style="4" customWidth="1"/>
    <col min="2" max="2" width="13.7142857142857" style="5" customWidth="1"/>
    <col min="3" max="3" width="45.1428571428571" style="5" customWidth="1"/>
    <col min="4" max="4" width="9.42857142857143" style="5" customWidth="1"/>
    <col min="5" max="5" width="5.71428571428571" style="1" customWidth="1"/>
    <col min="6" max="8" width="12.2857142857143" style="6" customWidth="1"/>
    <col min="9" max="9" width="8.14285714285714" style="6" customWidth="1"/>
    <col min="10" max="10" width="8.28571428571429" style="6" customWidth="1"/>
    <col min="11" max="11" width="8.42857142857143" style="6" customWidth="1"/>
    <col min="12" max="12" width="10" style="6" customWidth="1"/>
    <col min="13" max="14" width="9.28571428571429" style="6" customWidth="1"/>
    <col min="15" max="15" width="8.57142857142857" style="5" customWidth="1"/>
    <col min="16" max="16" width="9" style="1"/>
    <col min="17" max="17" width="31.8571428571429" style="7" customWidth="1"/>
    <col min="18" max="16384" width="9" style="1"/>
  </cols>
  <sheetData>
    <row r="1" s="1" customFormat="1" ht="36" customHeight="1" spans="1:17">
      <c r="A1" s="8" t="s">
        <v>14</v>
      </c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9"/>
      <c r="Q1" s="7"/>
    </row>
    <row r="2" s="2" customFormat="1" ht="25" customHeight="1" spans="1:17">
      <c r="A2" s="12" t="s">
        <v>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31"/>
    </row>
    <row r="3" s="3" customFormat="1" ht="105" customHeight="1" spans="1:17">
      <c r="A3" s="14" t="s">
        <v>2</v>
      </c>
      <c r="B3" s="15" t="s">
        <v>15</v>
      </c>
      <c r="C3" s="15" t="s">
        <v>16</v>
      </c>
      <c r="D3" s="15" t="s">
        <v>17</v>
      </c>
      <c r="E3" s="15" t="s">
        <v>18</v>
      </c>
      <c r="F3" s="16" t="s">
        <v>57</v>
      </c>
      <c r="G3" s="16" t="s">
        <v>58</v>
      </c>
      <c r="H3" s="16" t="s">
        <v>22</v>
      </c>
      <c r="I3" s="16" t="s">
        <v>23</v>
      </c>
      <c r="J3" s="16" t="s">
        <v>24</v>
      </c>
      <c r="K3" s="16" t="s">
        <v>25</v>
      </c>
      <c r="L3" s="29" t="s">
        <v>26</v>
      </c>
      <c r="M3" s="29" t="s">
        <v>27</v>
      </c>
      <c r="N3" s="29" t="s">
        <v>28</v>
      </c>
      <c r="O3" s="15" t="s">
        <v>7</v>
      </c>
      <c r="Q3" s="31"/>
    </row>
    <row r="4" s="3" customFormat="1" ht="150" customHeight="1" spans="1:17">
      <c r="A4" s="17">
        <v>1</v>
      </c>
      <c r="B4" s="18" t="s">
        <v>29</v>
      </c>
      <c r="C4" s="18" t="s">
        <v>59</v>
      </c>
      <c r="D4" s="19" t="s">
        <v>31</v>
      </c>
      <c r="E4" s="20" t="s">
        <v>32</v>
      </c>
      <c r="F4" s="21"/>
      <c r="G4" s="21">
        <v>342.05</v>
      </c>
      <c r="H4" s="21">
        <f>SUM(F4:G4)</f>
        <v>342.05</v>
      </c>
      <c r="I4" s="27"/>
      <c r="J4" s="27"/>
      <c r="K4" s="27"/>
      <c r="L4" s="27"/>
      <c r="M4" s="27"/>
      <c r="N4" s="27"/>
      <c r="O4" s="30"/>
      <c r="Q4" s="7"/>
    </row>
    <row r="5" s="1" customFormat="1" ht="101" customHeight="1" spans="1:17">
      <c r="A5" s="17">
        <v>2</v>
      </c>
      <c r="B5" s="18" t="s">
        <v>60</v>
      </c>
      <c r="C5" s="22" t="s">
        <v>61</v>
      </c>
      <c r="D5" s="23"/>
      <c r="E5" s="20" t="s">
        <v>32</v>
      </c>
      <c r="F5" s="21"/>
      <c r="G5" s="21">
        <f>320.05+87.98*0.3</f>
        <v>346.444</v>
      </c>
      <c r="H5" s="21">
        <f>SUM(F5:G5)</f>
        <v>346.444</v>
      </c>
      <c r="I5" s="27"/>
      <c r="J5" s="27"/>
      <c r="K5" s="27"/>
      <c r="L5" s="27"/>
      <c r="M5" s="27"/>
      <c r="N5" s="27"/>
      <c r="O5" s="17"/>
      <c r="Q5" s="7"/>
    </row>
    <row r="6" s="1" customFormat="1" ht="108" customHeight="1" spans="1:17">
      <c r="A6" s="17">
        <v>3</v>
      </c>
      <c r="B6" s="22" t="s">
        <v>41</v>
      </c>
      <c r="C6" s="22" t="s">
        <v>62</v>
      </c>
      <c r="D6" s="23"/>
      <c r="E6" s="20" t="s">
        <v>32</v>
      </c>
      <c r="F6" s="21"/>
      <c r="G6" s="21">
        <f>2.4+2.52+4.68+2.2</f>
        <v>11.8</v>
      </c>
      <c r="H6" s="21">
        <f>SUM(F6:G6)</f>
        <v>11.8</v>
      </c>
      <c r="I6" s="27"/>
      <c r="J6" s="27"/>
      <c r="K6" s="27"/>
      <c r="L6" s="27"/>
      <c r="M6" s="27"/>
      <c r="N6" s="27"/>
      <c r="O6" s="17"/>
      <c r="Q6" s="7"/>
    </row>
    <row r="7" s="1" customFormat="1" ht="108" customHeight="1" spans="1:17">
      <c r="A7" s="17">
        <v>4</v>
      </c>
      <c r="B7" s="22" t="s">
        <v>63</v>
      </c>
      <c r="C7" s="22" t="s">
        <v>64</v>
      </c>
      <c r="D7" s="24"/>
      <c r="E7" s="20" t="s">
        <v>32</v>
      </c>
      <c r="F7" s="21"/>
      <c r="G7" s="21">
        <f>1.5*4+1.5*1.5</f>
        <v>8.25</v>
      </c>
      <c r="H7" s="21">
        <f>SUM(F7:G7)</f>
        <v>8.25</v>
      </c>
      <c r="I7" s="27"/>
      <c r="J7" s="27"/>
      <c r="K7" s="27"/>
      <c r="L7" s="27"/>
      <c r="M7" s="27"/>
      <c r="N7" s="27"/>
      <c r="O7" s="17"/>
      <c r="Q7" s="7"/>
    </row>
    <row r="8" s="1" customFormat="1" ht="108" customHeight="1" spans="1:17">
      <c r="A8" s="17">
        <v>5</v>
      </c>
      <c r="B8" s="17" t="s">
        <v>45</v>
      </c>
      <c r="C8" s="18" t="s">
        <v>46</v>
      </c>
      <c r="D8" s="20" t="s">
        <v>47</v>
      </c>
      <c r="E8" s="20" t="s">
        <v>48</v>
      </c>
      <c r="F8" s="21"/>
      <c r="G8" s="21"/>
      <c r="H8" s="21">
        <v>1</v>
      </c>
      <c r="I8" s="27"/>
      <c r="J8" s="27"/>
      <c r="K8" s="27"/>
      <c r="L8" s="27"/>
      <c r="M8" s="27"/>
      <c r="N8" s="27"/>
      <c r="O8" s="17"/>
      <c r="Q8" s="7"/>
    </row>
    <row r="9" s="1" customFormat="1" ht="78" customHeight="1" spans="1:17">
      <c r="A9" s="17">
        <v>6</v>
      </c>
      <c r="B9" s="17" t="s">
        <v>45</v>
      </c>
      <c r="C9" s="18" t="s">
        <v>49</v>
      </c>
      <c r="D9" s="20" t="s">
        <v>47</v>
      </c>
      <c r="E9" s="20" t="s">
        <v>48</v>
      </c>
      <c r="F9" s="21"/>
      <c r="G9" s="21"/>
      <c r="H9" s="21">
        <v>1</v>
      </c>
      <c r="I9" s="27"/>
      <c r="J9" s="27"/>
      <c r="K9" s="27"/>
      <c r="L9" s="27"/>
      <c r="M9" s="27"/>
      <c r="N9" s="27"/>
      <c r="O9" s="17"/>
      <c r="Q9" s="7"/>
    </row>
    <row r="10" s="1" customFormat="1" ht="88" customHeight="1" spans="1:17">
      <c r="A10" s="17">
        <v>7</v>
      </c>
      <c r="B10" s="17" t="s">
        <v>50</v>
      </c>
      <c r="C10" s="18" t="s">
        <v>46</v>
      </c>
      <c r="D10" s="20" t="s">
        <v>47</v>
      </c>
      <c r="E10" s="20" t="s">
        <v>48</v>
      </c>
      <c r="F10" s="21"/>
      <c r="G10" s="21"/>
      <c r="H10" s="21">
        <v>1</v>
      </c>
      <c r="I10" s="27"/>
      <c r="J10" s="27"/>
      <c r="K10" s="27"/>
      <c r="L10" s="27"/>
      <c r="M10" s="27"/>
      <c r="N10" s="27"/>
      <c r="O10" s="17"/>
      <c r="Q10" s="7"/>
    </row>
    <row r="11" s="1" customFormat="1" ht="84" customHeight="1" spans="1:17">
      <c r="A11" s="17">
        <v>8</v>
      </c>
      <c r="B11" s="17" t="s">
        <v>50</v>
      </c>
      <c r="C11" s="18" t="s">
        <v>49</v>
      </c>
      <c r="D11" s="20" t="s">
        <v>47</v>
      </c>
      <c r="E11" s="20" t="s">
        <v>48</v>
      </c>
      <c r="F11" s="21"/>
      <c r="G11" s="21"/>
      <c r="H11" s="21">
        <v>1</v>
      </c>
      <c r="I11" s="27"/>
      <c r="J11" s="27"/>
      <c r="K11" s="27"/>
      <c r="L11" s="27"/>
      <c r="M11" s="27"/>
      <c r="N11" s="27"/>
      <c r="O11" s="17"/>
      <c r="Q11" s="7"/>
    </row>
    <row r="12" s="1" customFormat="1" ht="32" customHeight="1" spans="1:17">
      <c r="A12" s="15">
        <v>9</v>
      </c>
      <c r="B12" s="25" t="s">
        <v>65</v>
      </c>
      <c r="C12" s="26"/>
      <c r="D12" s="18"/>
      <c r="E12" s="17" t="s">
        <v>52</v>
      </c>
      <c r="F12" s="27"/>
      <c r="G12" s="27"/>
      <c r="H12" s="27"/>
      <c r="I12" s="27"/>
      <c r="J12" s="27"/>
      <c r="K12" s="27"/>
      <c r="L12" s="27"/>
      <c r="M12" s="27"/>
      <c r="N12" s="27"/>
      <c r="O12" s="17"/>
      <c r="Q12" s="7"/>
    </row>
    <row r="13" s="1" customFormat="1" ht="32" customHeight="1" spans="1:17">
      <c r="A13" s="15">
        <v>10</v>
      </c>
      <c r="B13" s="25" t="s">
        <v>53</v>
      </c>
      <c r="C13" s="26"/>
      <c r="D13" s="18"/>
      <c r="E13" s="17" t="s">
        <v>52</v>
      </c>
      <c r="F13" s="27"/>
      <c r="G13" s="27"/>
      <c r="H13" s="27"/>
      <c r="I13" s="27"/>
      <c r="J13" s="27"/>
      <c r="K13" s="27"/>
      <c r="L13" s="27"/>
      <c r="M13" s="27"/>
      <c r="N13" s="27"/>
      <c r="O13" s="17"/>
      <c r="Q13" s="7"/>
    </row>
    <row r="14" s="1" customFormat="1" ht="32" customHeight="1" spans="1:17">
      <c r="A14" s="15">
        <v>11</v>
      </c>
      <c r="B14" s="25" t="s">
        <v>66</v>
      </c>
      <c r="C14" s="26"/>
      <c r="D14" s="18"/>
      <c r="E14" s="17" t="s">
        <v>52</v>
      </c>
      <c r="F14" s="27"/>
      <c r="G14" s="27"/>
      <c r="H14" s="27"/>
      <c r="I14" s="27"/>
      <c r="J14" s="27"/>
      <c r="K14" s="27"/>
      <c r="L14" s="27"/>
      <c r="M14" s="27"/>
      <c r="N14" s="27"/>
      <c r="O14" s="17"/>
      <c r="Q14" s="7"/>
    </row>
    <row r="15" s="1" customFormat="1" ht="243" customHeight="1" spans="1:17">
      <c r="A15" s="22" t="s">
        <v>67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Q15" s="7"/>
    </row>
  </sheetData>
  <mergeCells count="7">
    <mergeCell ref="A1:O1"/>
    <mergeCell ref="A2:N2"/>
    <mergeCell ref="B12:C12"/>
    <mergeCell ref="B13:C13"/>
    <mergeCell ref="B14:C14"/>
    <mergeCell ref="A15:O15"/>
    <mergeCell ref="D4:D7"/>
  </mergeCells>
  <pageMargins left="0.751388888888889" right="0.751388888888889" top="0.156944444444444" bottom="0.0388888888888889" header="0.196527777777778" footer="0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污水厂</vt:lpstr>
      <vt:lpstr>供水厂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2025-09-16T03:55:31Z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E0EC76E42B794954B53C40A5E8E587B6_13</vt:lpwstr>
  </property>
  <property fmtid="{D5CDD505-2E9C-101B-9397-08002B2CF9AE}" pid="3" name="KSOProductBuildVer">
    <vt:lpwstr>2052-12.1.0.22529</vt:lpwstr>
  </property>
</Properties>
</file>